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dy\Desktop\"/>
    </mc:Choice>
  </mc:AlternateContent>
  <xr:revisionPtr revIDLastSave="0" documentId="13_ncr:1_{01AEA0EA-124A-4863-93FD-D817025C9BA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Issues Summary" sheetId="1" r:id="rId1"/>
    <sheet name="Formula Data" sheetId="2" state="hidden" r:id="rId2"/>
  </sheets>
  <definedNames>
    <definedName name="_xlnm._FilterDatabase" localSheetId="0" hidden="1">'Issues Summary'!$A$1:$L$7</definedName>
    <definedName name="_xlnm.Print_Area" localSheetId="0">Table2[]</definedName>
    <definedName name="_xlnm.Print_Titles" localSheetId="0">'Issues Summary'!$A:$A,'Issues Summary'!$1:$1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2" l="1"/>
  <c r="O5" i="2"/>
  <c r="O3" i="2"/>
  <c r="K2" i="2"/>
  <c r="L10" i="2" l="1"/>
  <c r="L13" i="2"/>
  <c r="L14" i="2"/>
  <c r="L11" i="2"/>
  <c r="L12" i="2"/>
  <c r="O8" i="2"/>
  <c r="O6" i="2"/>
  <c r="L16" i="2" l="1"/>
  <c r="O4" i="2" l="1"/>
</calcChain>
</file>

<file path=xl/sharedStrings.xml><?xml version="1.0" encoding="utf-8"?>
<sst xmlns="http://schemas.openxmlformats.org/spreadsheetml/2006/main" count="488" uniqueCount="191">
  <si>
    <t>County</t>
  </si>
  <si>
    <t>Status</t>
  </si>
  <si>
    <t>Subdivision Type</t>
  </si>
  <si>
    <t>Subdivision Name</t>
  </si>
  <si>
    <t>Question Type</t>
  </si>
  <si>
    <t>Purpose</t>
  </si>
  <si>
    <t>Description</t>
  </si>
  <si>
    <t>Millage</t>
  </si>
  <si>
    <t>Percent</t>
  </si>
  <si>
    <t>Dollar Amount</t>
  </si>
  <si>
    <t>Length of Levy in Years or Continuing Period of Time (cpt)</t>
  </si>
  <si>
    <t>Commencing Year or Effective Date</t>
  </si>
  <si>
    <t>Allen</t>
  </si>
  <si>
    <t>Received</t>
  </si>
  <si>
    <t>Township</t>
  </si>
  <si>
    <t>Tax Levy</t>
  </si>
  <si>
    <t>Additional</t>
  </si>
  <si>
    <t>2024</t>
  </si>
  <si>
    <t>Liquor Option</t>
  </si>
  <si>
    <t>N/A</t>
  </si>
  <si>
    <t>School District</t>
  </si>
  <si>
    <t>Renewal</t>
  </si>
  <si>
    <t>Hancock</t>
  </si>
  <si>
    <t>Ashland</t>
  </si>
  <si>
    <t>Vermillion</t>
  </si>
  <si>
    <t>Village</t>
  </si>
  <si>
    <t>Ashtabula</t>
  </si>
  <si>
    <t>Combination</t>
  </si>
  <si>
    <t>City</t>
  </si>
  <si>
    <t>CPT</t>
  </si>
  <si>
    <t>Auglaize</t>
  </si>
  <si>
    <t>Clermont</t>
  </si>
  <si>
    <t>Replacement</t>
  </si>
  <si>
    <t>Coshocton</t>
  </si>
  <si>
    <t>Cuyahoga</t>
  </si>
  <si>
    <t>Bond</t>
  </si>
  <si>
    <t>Darke</t>
  </si>
  <si>
    <t>Park District</t>
  </si>
  <si>
    <t>Hancock Park District</t>
  </si>
  <si>
    <t>Jefferson</t>
  </si>
  <si>
    <t>Lorain</t>
  </si>
  <si>
    <t>Port Authority District</t>
  </si>
  <si>
    <t>Miscellaneous</t>
  </si>
  <si>
    <t>Income Tax</t>
  </si>
  <si>
    <t>Lucas</t>
  </si>
  <si>
    <t>Toledo</t>
  </si>
  <si>
    <t>Mahoning</t>
  </si>
  <si>
    <t>Miami</t>
  </si>
  <si>
    <t>Morgan</t>
  </si>
  <si>
    <t>Morrow</t>
  </si>
  <si>
    <t>Pickaway</t>
  </si>
  <si>
    <t>Portage</t>
  </si>
  <si>
    <t>Fire District</t>
  </si>
  <si>
    <t>Richland</t>
  </si>
  <si>
    <t>Scioto</t>
  </si>
  <si>
    <t>Seneca</t>
  </si>
  <si>
    <t>Substitute</t>
  </si>
  <si>
    <t>Adams</t>
  </si>
  <si>
    <t>Shelby</t>
  </si>
  <si>
    <t>Missing Information</t>
  </si>
  <si>
    <t>Trumbull</t>
  </si>
  <si>
    <t>Washington</t>
  </si>
  <si>
    <t>Wood</t>
  </si>
  <si>
    <t>Laura D</t>
  </si>
  <si>
    <t>Number of issues submitted</t>
  </si>
  <si>
    <t>Laura J</t>
  </si>
  <si>
    <t>Number of issues submitted today</t>
  </si>
  <si>
    <t>Lori B</t>
  </si>
  <si>
    <t>Number of issues approved</t>
  </si>
  <si>
    <t>Number of issues returned today</t>
  </si>
  <si>
    <t>Lauren P</t>
  </si>
  <si>
    <t>Number of issues ready for proofing</t>
  </si>
  <si>
    <t>Number of outstanding issues</t>
  </si>
  <si>
    <t>Allison S</t>
  </si>
  <si>
    <t>Southwest</t>
  </si>
  <si>
    <t>Cincinnati</t>
  </si>
  <si>
    <t>[Date] Election</t>
  </si>
  <si>
    <t>West</t>
  </si>
  <si>
    <t>Lima</t>
  </si>
  <si>
    <t>Consult Prosecutor</t>
  </si>
  <si>
    <t>Ambulance District</t>
  </si>
  <si>
    <t>Northeast</t>
  </si>
  <si>
    <t>Cleveland</t>
  </si>
  <si>
    <t>Cemetery District</t>
  </si>
  <si>
    <t>Continuation</t>
  </si>
  <si>
    <t>Athens</t>
  </si>
  <si>
    <t>Southeast</t>
  </si>
  <si>
    <t>Charleston</t>
  </si>
  <si>
    <t>Resubmitted</t>
  </si>
  <si>
    <t>Initiative/Referendum</t>
  </si>
  <si>
    <t>Renew/Decrease</t>
  </si>
  <si>
    <t>Dayton</t>
  </si>
  <si>
    <t>Returned</t>
  </si>
  <si>
    <t>Renew/Increase</t>
  </si>
  <si>
    <t>Belmont</t>
  </si>
  <si>
    <t>Wheeling</t>
  </si>
  <si>
    <t>Withdrawn</t>
  </si>
  <si>
    <t>Health District</t>
  </si>
  <si>
    <t>Brown</t>
  </si>
  <si>
    <t>Joint Ambulance District</t>
  </si>
  <si>
    <t>Sales &amp; Use Tax</t>
  </si>
  <si>
    <t>Replace/Decrease</t>
  </si>
  <si>
    <t>Butler</t>
  </si>
  <si>
    <t>Joint Fire District</t>
  </si>
  <si>
    <t>Replace/Increase</t>
  </si>
  <si>
    <t>Carroll</t>
  </si>
  <si>
    <t>Joint Township Hospital District</t>
  </si>
  <si>
    <t>Champaign</t>
  </si>
  <si>
    <t>Clark</t>
  </si>
  <si>
    <t>Police District</t>
  </si>
  <si>
    <t>Clinton</t>
  </si>
  <si>
    <t>Recreation District</t>
  </si>
  <si>
    <t>Columbiana</t>
  </si>
  <si>
    <t>Youngstown</t>
  </si>
  <si>
    <t>Road District</t>
  </si>
  <si>
    <t>Central</t>
  </si>
  <si>
    <t>Columbus</t>
  </si>
  <si>
    <t>Sanitary District</t>
  </si>
  <si>
    <t>Crawford</t>
  </si>
  <si>
    <t>Defiance</t>
  </si>
  <si>
    <t>Northwest</t>
  </si>
  <si>
    <t>Water District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</si>
  <si>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</si>
  <si>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</si>
  <si>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</si>
  <si>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</si>
  <si>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</si>
  <si>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</si>
  <si>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</si>
  <si>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</si>
  <si>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Greene</t>
  </si>
  <si>
    <t>Guernsey</t>
  </si>
  <si>
    <t>Hamilton</t>
  </si>
  <si>
    <t>Hardin</t>
  </si>
  <si>
    <t>Harrison</t>
  </si>
  <si>
    <t>Henry</t>
  </si>
  <si>
    <t>Highland</t>
  </si>
  <si>
    <t>Hocking</t>
  </si>
  <si>
    <t>Holmes</t>
  </si>
  <si>
    <t>Huron</t>
  </si>
  <si>
    <t>Jackson</t>
  </si>
  <si>
    <t>Knox</t>
  </si>
  <si>
    <t>Lake</t>
  </si>
  <si>
    <t>Lawrence</t>
  </si>
  <si>
    <t>Licking</t>
  </si>
  <si>
    <t>Logan</t>
  </si>
  <si>
    <t>Madison</t>
  </si>
  <si>
    <t>Marion</t>
  </si>
  <si>
    <t>Medina</t>
  </si>
  <si>
    <t>Meigs</t>
  </si>
  <si>
    <t>Mercer</t>
  </si>
  <si>
    <t>Monroe</t>
  </si>
  <si>
    <t>Montgomery</t>
  </si>
  <si>
    <t>Muskingum</t>
  </si>
  <si>
    <t>Zanesville</t>
  </si>
  <si>
    <t>Noble</t>
  </si>
  <si>
    <t>Ottawa</t>
  </si>
  <si>
    <t>Paulding</t>
  </si>
  <si>
    <t>Ft. Wayne</t>
  </si>
  <si>
    <t xml:space="preserve">Perry </t>
  </si>
  <si>
    <t>Pike</t>
  </si>
  <si>
    <t>Preble</t>
  </si>
  <si>
    <t>Putnam</t>
  </si>
  <si>
    <t>Ross</t>
  </si>
  <si>
    <t>Sandusky</t>
  </si>
  <si>
    <t>Stark</t>
  </si>
  <si>
    <t>Summit</t>
  </si>
  <si>
    <t>Tuscarawas</t>
  </si>
  <si>
    <t>Union</t>
  </si>
  <si>
    <t>Van Wert</t>
  </si>
  <si>
    <t>Vinton</t>
  </si>
  <si>
    <t>Warren</t>
  </si>
  <si>
    <t>Parkersburg/Marietta</t>
  </si>
  <si>
    <t>Wayne</t>
  </si>
  <si>
    <t>Williams</t>
  </si>
  <si>
    <t>Wyandot</t>
  </si>
  <si>
    <t>Erie Metroparks</t>
  </si>
  <si>
    <t>Bellefontaine</t>
  </si>
  <si>
    <t>Parks &amp; recreation</t>
  </si>
  <si>
    <t>Provide, maintain, operate &amp; improve parks &amp; recreation</t>
  </si>
  <si>
    <t>Municipal parks &amp; recreation</t>
  </si>
  <si>
    <t>Maintain, improve, develop, &amp; promote the Erie Metroparks</t>
  </si>
  <si>
    <t>Maintain, improve, develop, &amp; promote the Hancock Park System</t>
  </si>
  <si>
    <t>Columbiana County Regional Park District</t>
  </si>
  <si>
    <t>Result</t>
  </si>
  <si>
    <t>PASS 64-36</t>
  </si>
  <si>
    <t>PASS 50-50 (12 votes)</t>
  </si>
  <si>
    <t>PASS 72-28</t>
  </si>
  <si>
    <t>PASS 63-37</t>
  </si>
  <si>
    <t>PASS 51-49</t>
  </si>
  <si>
    <t>FAIL 42-58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</si>
</sst>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sz val="8"/>
      <name val="Calibri"/>
      <family val="2"/>
      <scheme val="minor"/>
    </font>
    <font>
      <sz val="12"/>
      <color rgb="FF000000"/>
      <name val="Segoe UI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Segoe UI"/>
      <family val="2"/>
    </font>
    <font>
      <sz val="12"/>
      <color theme="1"/>
      <name val="Calibri"/>
      <family val="2"/>
      <scheme val="minor"/>
    </font>
    <font>
      <sz val="11"/>
      <name val="Segoe UI"/>
      <family val="2"/>
    </font>
    <font>
      <b/>
      <sz val="12"/>
      <color rgb="FF00B050"/>
      <name val="Segoe UI"/>
      <family val="2"/>
    </font>
    <font>
      <b/>
      <sz val="12"/>
      <color rgb="FFFF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E7E6E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8EA9DB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6">
    <xf numFmtId="0" fontId="0" fillId="0" borderId="0" xfId="0"/>
    <xf numFmtId="0" fontId="3" fillId="0" borderId="0" xfId="0" applyFont="1"/>
    <xf numFmtId="0" fontId="6" fillId="0" borderId="1" xfId="0" applyFont="1" applyBorder="1"/>
    <xf numFmtId="0" fontId="4" fillId="0" borderId="1" xfId="0" applyFont="1" applyBorder="1"/>
    <xf numFmtId="0" fontId="6" fillId="0" borderId="3" xfId="0" applyFont="1" applyBorder="1"/>
    <xf numFmtId="0" fontId="3" fillId="0" borderId="0" xfId="0" applyFont="1" applyAlignment="1">
      <alignment vertical="top" wrapText="1"/>
    </xf>
    <xf numFmtId="0" fontId="6" fillId="0" borderId="0" xfId="0" applyFont="1"/>
    <xf numFmtId="0" fontId="8" fillId="0" borderId="0" xfId="1" applyFont="1" applyBorder="1"/>
    <xf numFmtId="0" fontId="6" fillId="2" borderId="4" xfId="0" applyFont="1" applyFill="1" applyBorder="1"/>
    <xf numFmtId="0" fontId="9" fillId="3" borderId="0" xfId="0" applyFont="1" applyFill="1"/>
    <xf numFmtId="0" fontId="9" fillId="0" borderId="0" xfId="0" applyFont="1" applyAlignment="1">
      <alignment wrapText="1"/>
    </xf>
    <xf numFmtId="0" fontId="9" fillId="3" borderId="0" xfId="0" applyFont="1" applyFill="1" applyAlignment="1">
      <alignment wrapText="1"/>
    </xf>
    <xf numFmtId="0" fontId="4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0" fontId="3" fillId="0" borderId="5" xfId="0" applyFont="1" applyBorder="1" applyAlignment="1">
      <alignment wrapText="1"/>
    </xf>
    <xf numFmtId="0" fontId="3" fillId="0" borderId="5" xfId="0" applyFont="1" applyBorder="1"/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49" fontId="3" fillId="0" borderId="5" xfId="0" applyNumberFormat="1" applyFont="1" applyBorder="1" applyAlignment="1">
      <alignment horizontal="left"/>
    </xf>
    <xf numFmtId="0" fontId="1" fillId="0" borderId="0" xfId="0" applyFont="1"/>
    <xf numFmtId="0" fontId="3" fillId="0" borderId="1" xfId="0" applyFont="1" applyBorder="1" applyAlignment="1">
      <alignment wrapText="1"/>
    </xf>
    <xf numFmtId="0" fontId="3" fillId="0" borderId="6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0" borderId="0" xfId="0" applyFont="1"/>
    <xf numFmtId="0" fontId="2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6" fillId="0" borderId="6" xfId="0" applyFont="1" applyBorder="1"/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164" fontId="6" fillId="0" borderId="1" xfId="0" applyNumberFormat="1" applyFont="1" applyBorder="1" applyAlignment="1">
      <alignment horizontal="left"/>
    </xf>
    <xf numFmtId="10" fontId="3" fillId="0" borderId="5" xfId="0" applyNumberFormat="1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10" fillId="0" borderId="0" xfId="0" applyFont="1"/>
    <xf numFmtId="165" fontId="3" fillId="0" borderId="1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5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14" fontId="6" fillId="0" borderId="0" xfId="0" applyNumberFormat="1" applyFont="1" applyAlignment="1">
      <alignment horizontal="left" wrapText="1"/>
    </xf>
    <xf numFmtId="0" fontId="6" fillId="3" borderId="0" xfId="0" applyFont="1" applyFill="1" applyAlignment="1">
      <alignment wrapText="1"/>
    </xf>
    <xf numFmtId="0" fontId="6" fillId="3" borderId="0" xfId="0" applyFont="1" applyFill="1"/>
  </cellXfs>
  <cellStyles count="2">
    <cellStyle name="Hyperlink" xfId="1" builtinId="8"/>
    <cellStyle name="Normal" xfId="0" builtinId="0"/>
  </cellStyles>
  <dxfs count="15">
    <dxf>
      <font>
        <b/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4" formatCode="&quot;$&quot;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protection locked="1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scheme val="none"/>
      </font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L7" totalsRowShown="0" headerRowDxfId="14" dataDxfId="12" headerRowBorderDxfId="13">
  <sortState xmlns:xlrd2="http://schemas.microsoft.com/office/spreadsheetml/2017/richdata2" ref="A2:L7">
    <sortCondition ref="A2:A7"/>
  </sortState>
  <tableColumns count="12">
    <tableColumn id="1" xr3:uid="{00000000-0010-0000-0000-000001000000}" name="County" dataDxfId="11">
      <calculatedColumnFormula>IF(,"Adams")</calculatedColumnFormula>
    </tableColumn>
    <tableColumn id="4" xr3:uid="{00000000-0010-0000-0000-000004000000}" name="Subdivision Type" dataDxfId="10"/>
    <tableColumn id="5" xr3:uid="{00000000-0010-0000-0000-000005000000}" name="Subdivision Name" dataDxfId="9"/>
    <tableColumn id="6" xr3:uid="{00000000-0010-0000-0000-000006000000}" name="Question Type" dataDxfId="8"/>
    <tableColumn id="7" xr3:uid="{00000000-0010-0000-0000-000007000000}" name="Purpose" dataDxfId="7"/>
    <tableColumn id="20" xr3:uid="{00000000-0010-0000-0000-000014000000}" name="Description" dataDxfId="6"/>
    <tableColumn id="22" xr3:uid="{00000000-0010-0000-0000-000016000000}" name="Millage" dataDxfId="5"/>
    <tableColumn id="23" xr3:uid="{00000000-0010-0000-0000-000017000000}" name="Percent" dataDxfId="4"/>
    <tableColumn id="24" xr3:uid="{00000000-0010-0000-0000-000018000000}" name="Dollar Amount" dataDxfId="3"/>
    <tableColumn id="25" xr3:uid="{00000000-0010-0000-0000-000019000000}" name="Length of Levy in Years or Continuing Period of Time (cpt)" dataDxfId="2"/>
    <tableColumn id="8" xr3:uid="{00000000-0010-0000-0000-000008000000}" name="Commencing Year or Effective Date" dataDxfId="1"/>
    <tableColumn id="10" xr3:uid="{00000000-0010-0000-0000-00000A000000}" name="Resul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91"/>
  <sheetViews>
    <sheetView tabSelected="1" zoomScaleNormal="100" zoomScaleSheetLayoutView="80" zoomScalePageLayoutView="55" workbookViewId="0">
      <selection activeCell="A2" sqref="A2:L7"/>
    </sheetView>
  </sheetViews>
  <sheetFormatPr defaultColWidth="15.5703125" defaultRowHeight="16.5" x14ac:dyDescent="0.3"/>
  <cols>
    <col min="1" max="1" width="13.42578125" style="37" bestFit="1" customWidth="1"/>
    <col min="2" max="2" width="13.42578125" style="38" bestFit="1" customWidth="1"/>
    <col min="3" max="3" width="23" style="38" bestFit="1" customWidth="1"/>
    <col min="4" max="4" width="12.42578125" style="37" bestFit="1" customWidth="1"/>
    <col min="5" max="5" width="36.28515625" style="38" bestFit="1" customWidth="1"/>
    <col min="6" max="6" width="14.28515625" style="39" bestFit="1" customWidth="1"/>
    <col min="7" max="7" width="8.5703125" style="40" bestFit="1" customWidth="1"/>
    <col min="8" max="8" width="8.85546875" style="40" bestFit="1" customWidth="1"/>
    <col min="9" max="9" width="9.5703125" style="41" bestFit="1" customWidth="1"/>
    <col min="10" max="10" width="19.5703125" style="40" bestFit="1" customWidth="1"/>
    <col min="11" max="11" width="15.42578125" style="40" bestFit="1" customWidth="1"/>
    <col min="12" max="12" width="25.140625" style="42" bestFit="1" customWidth="1"/>
    <col min="13" max="16384" width="15.5703125" style="20"/>
  </cols>
  <sheetData>
    <row r="1" spans="1:12" s="31" customFormat="1" ht="66" x14ac:dyDescent="0.25">
      <c r="A1" s="29" t="s">
        <v>0</v>
      </c>
      <c r="B1" s="29" t="s">
        <v>2</v>
      </c>
      <c r="C1" s="29" t="s">
        <v>3</v>
      </c>
      <c r="D1" s="29" t="s">
        <v>4</v>
      </c>
      <c r="E1" s="29" t="s">
        <v>5</v>
      </c>
      <c r="F1" s="29" t="s">
        <v>6</v>
      </c>
      <c r="G1" s="29" t="s">
        <v>7</v>
      </c>
      <c r="H1" s="29" t="s">
        <v>8</v>
      </c>
      <c r="I1" s="30" t="s">
        <v>9</v>
      </c>
      <c r="J1" s="29" t="s">
        <v>10</v>
      </c>
      <c r="K1" s="29" t="s">
        <v>11</v>
      </c>
      <c r="L1" s="45" t="s">
        <v>184</v>
      </c>
    </row>
    <row r="2" spans="1:12" ht="17.25" x14ac:dyDescent="0.3">
      <c r="A2" s="1" t="s">
        <v>23</v>
      </c>
      <c r="B2" s="14" t="s">
        <v>14</v>
      </c>
      <c r="C2" s="14" t="s">
        <v>24</v>
      </c>
      <c r="D2" s="15" t="s">
        <v>15</v>
      </c>
      <c r="E2" s="14" t="s">
        <v>178</v>
      </c>
      <c r="F2" s="16" t="s">
        <v>21</v>
      </c>
      <c r="G2" s="17">
        <v>0.4</v>
      </c>
      <c r="H2" s="17" t="s">
        <v>19</v>
      </c>
      <c r="I2" s="18" t="s">
        <v>19</v>
      </c>
      <c r="J2" s="16">
        <v>5</v>
      </c>
      <c r="K2" s="19" t="s">
        <v>17</v>
      </c>
      <c r="L2" s="47" t="s">
        <v>185</v>
      </c>
    </row>
    <row r="3" spans="1:12" ht="34.5" x14ac:dyDescent="0.3">
      <c r="A3" s="22" t="s">
        <v>112</v>
      </c>
      <c r="B3" s="21" t="s">
        <v>37</v>
      </c>
      <c r="C3" s="21" t="s">
        <v>183</v>
      </c>
      <c r="D3" s="23" t="s">
        <v>15</v>
      </c>
      <c r="E3" s="21" t="s">
        <v>179</v>
      </c>
      <c r="F3" s="24" t="s">
        <v>16</v>
      </c>
      <c r="G3" s="25">
        <v>0.35</v>
      </c>
      <c r="H3" s="25" t="s">
        <v>19</v>
      </c>
      <c r="I3" s="26" t="s">
        <v>19</v>
      </c>
      <c r="J3" s="24">
        <v>5</v>
      </c>
      <c r="K3" s="27" t="s">
        <v>17</v>
      </c>
      <c r="L3" s="49" t="s">
        <v>190</v>
      </c>
    </row>
    <row r="4" spans="1:12" ht="17.25" x14ac:dyDescent="0.3">
      <c r="A4" s="1" t="s">
        <v>122</v>
      </c>
      <c r="B4" s="14" t="s">
        <v>28</v>
      </c>
      <c r="C4" s="14" t="s">
        <v>122</v>
      </c>
      <c r="D4" s="15" t="s">
        <v>43</v>
      </c>
      <c r="E4" s="14" t="s">
        <v>180</v>
      </c>
      <c r="F4" s="16" t="s">
        <v>16</v>
      </c>
      <c r="G4" s="17" t="s">
        <v>19</v>
      </c>
      <c r="H4" s="36">
        <v>1.5E-3</v>
      </c>
      <c r="I4" s="18" t="s">
        <v>19</v>
      </c>
      <c r="J4" s="16" t="s">
        <v>29</v>
      </c>
      <c r="K4" s="19" t="s">
        <v>19</v>
      </c>
      <c r="L4" s="47" t="s">
        <v>189</v>
      </c>
    </row>
    <row r="5" spans="1:12" ht="34.5" x14ac:dyDescent="0.3">
      <c r="A5" s="32" t="s">
        <v>123</v>
      </c>
      <c r="B5" s="21" t="s">
        <v>37</v>
      </c>
      <c r="C5" s="33" t="s">
        <v>176</v>
      </c>
      <c r="D5" s="2" t="s">
        <v>15</v>
      </c>
      <c r="E5" s="14" t="s">
        <v>181</v>
      </c>
      <c r="F5" s="34" t="s">
        <v>21</v>
      </c>
      <c r="G5" s="33">
        <v>0.6</v>
      </c>
      <c r="H5" s="34" t="s">
        <v>19</v>
      </c>
      <c r="I5" s="35" t="s">
        <v>19</v>
      </c>
      <c r="J5" s="34">
        <v>5</v>
      </c>
      <c r="K5" s="34">
        <v>2024</v>
      </c>
      <c r="L5" s="48" t="s">
        <v>187</v>
      </c>
    </row>
    <row r="6" spans="1:12" ht="34.5" x14ac:dyDescent="0.3">
      <c r="A6" s="1" t="s">
        <v>22</v>
      </c>
      <c r="B6" s="14" t="s">
        <v>37</v>
      </c>
      <c r="C6" s="14" t="s">
        <v>38</v>
      </c>
      <c r="D6" s="15" t="s">
        <v>15</v>
      </c>
      <c r="E6" s="14" t="s">
        <v>182</v>
      </c>
      <c r="F6" s="16" t="s">
        <v>32</v>
      </c>
      <c r="G6" s="17">
        <v>0.8</v>
      </c>
      <c r="H6" s="17" t="s">
        <v>19</v>
      </c>
      <c r="I6" s="18" t="s">
        <v>19</v>
      </c>
      <c r="J6" s="16">
        <v>8</v>
      </c>
      <c r="K6" s="19" t="s">
        <v>17</v>
      </c>
      <c r="L6" s="47" t="s">
        <v>188</v>
      </c>
    </row>
    <row r="7" spans="1:12" ht="17.25" x14ac:dyDescent="0.3">
      <c r="A7" s="22" t="s">
        <v>145</v>
      </c>
      <c r="B7" s="21" t="s">
        <v>28</v>
      </c>
      <c r="C7" s="21" t="s">
        <v>177</v>
      </c>
      <c r="D7" s="23" t="s">
        <v>43</v>
      </c>
      <c r="E7" s="21" t="s">
        <v>178</v>
      </c>
      <c r="F7" s="24" t="s">
        <v>16</v>
      </c>
      <c r="G7" s="25" t="s">
        <v>19</v>
      </c>
      <c r="H7" s="44">
        <v>1.6E-2</v>
      </c>
      <c r="I7" s="26" t="s">
        <v>19</v>
      </c>
      <c r="J7" s="24" t="s">
        <v>19</v>
      </c>
      <c r="K7" s="27" t="s">
        <v>19</v>
      </c>
      <c r="L7" s="48" t="s">
        <v>186</v>
      </c>
    </row>
    <row r="9" spans="1:12" ht="17.25" x14ac:dyDescent="0.3">
      <c r="L9" s="46"/>
    </row>
    <row r="176" spans="1:12" s="28" customFormat="1" x14ac:dyDescent="0.3">
      <c r="A176" s="37"/>
      <c r="B176" s="38"/>
      <c r="C176" s="38"/>
      <c r="D176" s="37"/>
      <c r="E176" s="38"/>
      <c r="F176" s="39"/>
      <c r="G176" s="40"/>
      <c r="H176" s="40"/>
      <c r="I176" s="41"/>
      <c r="J176" s="40"/>
      <c r="K176" s="40"/>
      <c r="L176" s="42"/>
    </row>
    <row r="177" spans="1:12" s="28" customFormat="1" x14ac:dyDescent="0.3">
      <c r="A177" s="37"/>
      <c r="B177" s="38"/>
      <c r="C177" s="38"/>
      <c r="D177" s="37"/>
      <c r="E177" s="38"/>
      <c r="F177" s="39"/>
      <c r="G177" s="40"/>
      <c r="H177" s="40"/>
      <c r="I177" s="41"/>
      <c r="J177" s="40"/>
      <c r="K177" s="40"/>
      <c r="L177" s="42"/>
    </row>
    <row r="178" spans="1:12" s="28" customFormat="1" x14ac:dyDescent="0.3">
      <c r="A178" s="37"/>
      <c r="B178" s="38"/>
      <c r="C178" s="38"/>
      <c r="D178" s="37"/>
      <c r="E178" s="38"/>
      <c r="F178" s="39"/>
      <c r="G178" s="40"/>
      <c r="H178" s="40"/>
      <c r="I178" s="41"/>
      <c r="J178" s="40"/>
      <c r="K178" s="40"/>
      <c r="L178" s="42"/>
    </row>
    <row r="202" spans="1:12" s="28" customFormat="1" x14ac:dyDescent="0.3">
      <c r="A202" s="37"/>
      <c r="B202" s="38"/>
      <c r="C202" s="38"/>
      <c r="D202" s="37"/>
      <c r="E202" s="38"/>
      <c r="F202" s="39"/>
      <c r="G202" s="40"/>
      <c r="H202" s="40"/>
      <c r="I202" s="41"/>
      <c r="J202" s="40"/>
      <c r="K202" s="40"/>
      <c r="L202" s="42"/>
    </row>
    <row r="205" spans="1:12" s="28" customFormat="1" x14ac:dyDescent="0.3">
      <c r="A205" s="37"/>
      <c r="B205" s="38"/>
      <c r="C205" s="38"/>
      <c r="D205" s="37"/>
      <c r="E205" s="38"/>
      <c r="F205" s="39"/>
      <c r="G205" s="40"/>
      <c r="H205" s="40"/>
      <c r="I205" s="41"/>
      <c r="J205" s="40"/>
      <c r="K205" s="40"/>
      <c r="L205" s="42"/>
    </row>
    <row r="206" spans="1:12" s="28" customFormat="1" x14ac:dyDescent="0.3">
      <c r="A206" s="37"/>
      <c r="B206" s="38"/>
      <c r="C206" s="38"/>
      <c r="D206" s="37"/>
      <c r="E206" s="38"/>
      <c r="F206" s="39"/>
      <c r="G206" s="40"/>
      <c r="H206" s="40"/>
      <c r="I206" s="41"/>
      <c r="J206" s="40"/>
      <c r="K206" s="40"/>
      <c r="L206" s="42"/>
    </row>
    <row r="207" spans="1:12" s="28" customFormat="1" x14ac:dyDescent="0.3">
      <c r="A207" s="37"/>
      <c r="B207" s="38"/>
      <c r="C207" s="38"/>
      <c r="D207" s="37"/>
      <c r="E207" s="38"/>
      <c r="F207" s="39"/>
      <c r="G207" s="40"/>
      <c r="H207" s="40"/>
      <c r="I207" s="41"/>
      <c r="J207" s="40"/>
      <c r="K207" s="40"/>
      <c r="L207" s="42"/>
    </row>
    <row r="208" spans="1:12" s="28" customFormat="1" x14ac:dyDescent="0.3">
      <c r="A208" s="37"/>
      <c r="B208" s="38"/>
      <c r="C208" s="38"/>
      <c r="D208" s="37"/>
      <c r="E208" s="38"/>
      <c r="F208" s="39"/>
      <c r="G208" s="40"/>
      <c r="H208" s="40"/>
      <c r="I208" s="41"/>
      <c r="J208" s="40"/>
      <c r="K208" s="40"/>
      <c r="L208" s="42"/>
    </row>
    <row r="209" spans="1:12" s="28" customFormat="1" x14ac:dyDescent="0.3">
      <c r="A209" s="37"/>
      <c r="B209" s="38"/>
      <c r="C209" s="38"/>
      <c r="D209" s="37"/>
      <c r="E209" s="38"/>
      <c r="F209" s="39"/>
      <c r="G209" s="40"/>
      <c r="H209" s="40"/>
      <c r="I209" s="41"/>
      <c r="J209" s="40"/>
      <c r="K209" s="40"/>
      <c r="L209" s="42"/>
    </row>
    <row r="211" spans="1:12" s="43" customFormat="1" x14ac:dyDescent="0.3">
      <c r="A211" s="37"/>
      <c r="B211" s="38"/>
      <c r="C211" s="38"/>
      <c r="D211" s="37"/>
      <c r="E211" s="38"/>
      <c r="F211" s="39"/>
      <c r="G211" s="40"/>
      <c r="H211" s="40"/>
      <c r="I211" s="41"/>
      <c r="J211" s="40"/>
      <c r="K211" s="40"/>
      <c r="L211" s="42"/>
    </row>
    <row r="277" spans="1:12" s="28" customFormat="1" x14ac:dyDescent="0.3">
      <c r="A277" s="37"/>
      <c r="B277" s="38"/>
      <c r="C277" s="38"/>
      <c r="D277" s="37"/>
      <c r="E277" s="38"/>
      <c r="F277" s="39"/>
      <c r="G277" s="40"/>
      <c r="H277" s="40"/>
      <c r="I277" s="41"/>
      <c r="J277" s="40"/>
      <c r="K277" s="40"/>
      <c r="L277" s="42"/>
    </row>
    <row r="278" spans="1:12" s="28" customFormat="1" x14ac:dyDescent="0.3">
      <c r="A278" s="37"/>
      <c r="B278" s="38"/>
      <c r="C278" s="38"/>
      <c r="D278" s="37"/>
      <c r="E278" s="38"/>
      <c r="F278" s="39"/>
      <c r="G278" s="40"/>
      <c r="H278" s="40"/>
      <c r="I278" s="41"/>
      <c r="J278" s="40"/>
      <c r="K278" s="40"/>
      <c r="L278" s="42"/>
    </row>
    <row r="295" spans="1:12" s="28" customFormat="1" x14ac:dyDescent="0.3">
      <c r="A295" s="37"/>
      <c r="B295" s="38"/>
      <c r="C295" s="38"/>
      <c r="D295" s="37"/>
      <c r="E295" s="38"/>
      <c r="F295" s="39"/>
      <c r="G295" s="40"/>
      <c r="H295" s="40"/>
      <c r="I295" s="41"/>
      <c r="J295" s="40"/>
      <c r="K295" s="40"/>
      <c r="L295" s="42"/>
    </row>
    <row r="296" spans="1:12" s="28" customFormat="1" x14ac:dyDescent="0.3">
      <c r="A296" s="37"/>
      <c r="B296" s="38"/>
      <c r="C296" s="38"/>
      <c r="D296" s="37"/>
      <c r="E296" s="38"/>
      <c r="F296" s="39"/>
      <c r="G296" s="40"/>
      <c r="H296" s="40"/>
      <c r="I296" s="41"/>
      <c r="J296" s="40"/>
      <c r="K296" s="40"/>
      <c r="L296" s="42"/>
    </row>
    <row r="297" spans="1:12" s="28" customFormat="1" x14ac:dyDescent="0.3">
      <c r="A297" s="37"/>
      <c r="B297" s="38"/>
      <c r="C297" s="38"/>
      <c r="D297" s="37"/>
      <c r="E297" s="38"/>
      <c r="F297" s="39"/>
      <c r="G297" s="40"/>
      <c r="H297" s="40"/>
      <c r="I297" s="41"/>
      <c r="J297" s="40"/>
      <c r="K297" s="40"/>
      <c r="L297" s="42"/>
    </row>
    <row r="301" spans="1:12" s="28" customFormat="1" x14ac:dyDescent="0.3">
      <c r="A301" s="37"/>
      <c r="B301" s="38"/>
      <c r="C301" s="38"/>
      <c r="D301" s="37"/>
      <c r="E301" s="38"/>
      <c r="F301" s="39"/>
      <c r="G301" s="40"/>
      <c r="H301" s="40"/>
      <c r="I301" s="41"/>
      <c r="J301" s="40"/>
      <c r="K301" s="40"/>
      <c r="L301" s="42"/>
    </row>
    <row r="302" spans="1:12" s="28" customFormat="1" x14ac:dyDescent="0.3">
      <c r="A302" s="37"/>
      <c r="B302" s="38"/>
      <c r="C302" s="38"/>
      <c r="D302" s="37"/>
      <c r="E302" s="38"/>
      <c r="F302" s="39"/>
      <c r="G302" s="40"/>
      <c r="H302" s="40"/>
      <c r="I302" s="41"/>
      <c r="J302" s="40"/>
      <c r="K302" s="40"/>
      <c r="L302" s="42"/>
    </row>
    <row r="303" spans="1:12" s="28" customFormat="1" x14ac:dyDescent="0.3">
      <c r="A303" s="37"/>
      <c r="B303" s="38"/>
      <c r="C303" s="38"/>
      <c r="D303" s="37"/>
      <c r="E303" s="38"/>
      <c r="F303" s="39"/>
      <c r="G303" s="40"/>
      <c r="H303" s="40"/>
      <c r="I303" s="41"/>
      <c r="J303" s="40"/>
      <c r="K303" s="40"/>
      <c r="L303" s="42"/>
    </row>
    <row r="304" spans="1:12" s="28" customFormat="1" x14ac:dyDescent="0.3">
      <c r="A304" s="37"/>
      <c r="B304" s="38"/>
      <c r="C304" s="38"/>
      <c r="D304" s="37"/>
      <c r="E304" s="38"/>
      <c r="F304" s="39"/>
      <c r="G304" s="40"/>
      <c r="H304" s="40"/>
      <c r="I304" s="41"/>
      <c r="J304" s="40"/>
      <c r="K304" s="40"/>
      <c r="L304" s="42"/>
    </row>
    <row r="332" spans="1:12" s="28" customFormat="1" x14ac:dyDescent="0.3">
      <c r="A332" s="37"/>
      <c r="B332" s="38"/>
      <c r="C332" s="38"/>
      <c r="D332" s="37"/>
      <c r="E332" s="38"/>
      <c r="F332" s="39"/>
      <c r="G332" s="40"/>
      <c r="H332" s="40"/>
      <c r="I332" s="41"/>
      <c r="J332" s="40"/>
      <c r="K332" s="40"/>
      <c r="L332" s="42"/>
    </row>
    <row r="491" spans="1:12" s="28" customFormat="1" x14ac:dyDescent="0.3">
      <c r="A491" s="37"/>
      <c r="B491" s="38"/>
      <c r="C491" s="38"/>
      <c r="D491" s="37"/>
      <c r="E491" s="38"/>
      <c r="F491" s="39"/>
      <c r="G491" s="40"/>
      <c r="H491" s="40"/>
      <c r="I491" s="41"/>
      <c r="J491" s="40"/>
      <c r="K491" s="40"/>
      <c r="L491" s="42"/>
    </row>
  </sheetData>
  <phoneticPr fontId="5" type="noConversion"/>
  <pageMargins left="0" right="0" top="1.11742424242424" bottom="0.75" header="0.4" footer="0.3"/>
  <pageSetup paperSize="17" scale="65" fitToHeight="0" pageOrder="overThenDown" orientation="landscape" r:id="rId1"/>
  <headerFooter>
    <oddHeader>&amp;L&amp;G&amp;C&amp;"Segoe UI,Bold"&amp;14 2024 Primary Election 
Local Issues Summary</oddHeader>
    <oddFooter>&amp;C&amp;P of &amp;N</oddFooter>
  </headerFooter>
  <legacyDrawingHF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EE13DC6-1092-4D09-993D-177E7501407F}">
          <x14:formula1>
            <xm:f>'Formula Data'!$A$1:$A$89</xm:f>
          </x14:formula1>
          <xm:sqref>A2:A7</xm:sqref>
        </x14:dataValidation>
        <x14:dataValidation type="list" allowBlank="1" showInputMessage="1" showErrorMessage="1" xr:uid="{AF356BD6-CCCF-4D60-91E3-D6EBC0835C24}">
          <x14:formula1>
            <xm:f>'Formula Data'!$H$2:$H$9</xm:f>
          </x14:formula1>
          <xm:sqref>D1:D1048576</xm:sqref>
        </x14:dataValidation>
        <x14:dataValidation type="list" allowBlank="1" showInputMessage="1" showErrorMessage="1" xr:uid="{3513A9EF-A35E-4481-831C-918AF48E3192}">
          <x14:formula1>
            <xm:f>'Formula Data'!$I$2:$I$11</xm:f>
          </x14:formula1>
          <xm:sqref>F1:F1048576</xm:sqref>
        </x14:dataValidation>
        <x14:dataValidation type="list" allowBlank="1" showInputMessage="1" showErrorMessage="1" xr:uid="{F6CDE819-191B-4D5C-9628-E6DAFD650C31}">
          <x14:formula1>
            <xm:f>'Formula Data'!$G$2:$G$21</xm:f>
          </x14:formula1>
          <xm:sqref>B1:B1048576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99E2-DB1C-4A21-8972-FDF0136C2CE5}">
  <dimension ref="A1:O89"/>
  <sheetViews>
    <sheetView workbookViewId="0"/>
  </sheetViews>
  <sheetFormatPr defaultColWidth="9.140625" defaultRowHeight="17.25" x14ac:dyDescent="0.3"/>
  <cols>
    <col min="1" max="1" width="15.7109375" style="1" bestFit="1" customWidth="1"/>
    <col min="2" max="2" width="24.7109375" style="1" customWidth="1"/>
    <col min="3" max="3" width="12.7109375" style="1" bestFit="1" customWidth="1"/>
    <col min="4" max="4" width="23" style="1" bestFit="1" customWidth="1"/>
    <col min="5" max="5" width="9.140625" style="1"/>
    <col min="6" max="6" width="21.7109375" style="1" bestFit="1" customWidth="1"/>
    <col min="7" max="7" width="33.140625" style="1" customWidth="1"/>
    <col min="8" max="8" width="24.7109375" style="1" customWidth="1"/>
    <col min="9" max="9" width="21.28515625" style="1" customWidth="1"/>
    <col min="10" max="10" width="9.140625" style="1"/>
    <col min="11" max="11" width="11.28515625" style="1" customWidth="1"/>
    <col min="12" max="16384" width="9.140625" style="1"/>
  </cols>
  <sheetData>
    <row r="1" spans="1:15" x14ac:dyDescent="0.3">
      <c r="A1" s="4" t="s">
        <v>57</v>
      </c>
      <c r="B1" s="4" t="s">
        <v>73</v>
      </c>
      <c r="C1" s="4" t="s">
        <v>74</v>
      </c>
      <c r="D1" s="4" t="s">
        <v>75</v>
      </c>
      <c r="E1" s="6"/>
      <c r="F1" s="8" t="s">
        <v>1</v>
      </c>
      <c r="G1" s="8" t="s">
        <v>2</v>
      </c>
      <c r="H1" s="8" t="s">
        <v>4</v>
      </c>
      <c r="I1" s="8" t="s">
        <v>6</v>
      </c>
      <c r="K1" s="50" t="s">
        <v>76</v>
      </c>
      <c r="L1" s="50"/>
      <c r="M1" s="50"/>
      <c r="N1" s="50"/>
      <c r="O1" s="50"/>
    </row>
    <row r="2" spans="1:15" x14ac:dyDescent="0.3">
      <c r="A2" s="2" t="s">
        <v>12</v>
      </c>
      <c r="B2" s="2" t="s">
        <v>67</v>
      </c>
      <c r="C2" s="2" t="s">
        <v>77</v>
      </c>
      <c r="D2" s="2" t="s">
        <v>78</v>
      </c>
      <c r="E2" s="6"/>
      <c r="F2" s="13" t="s">
        <v>79</v>
      </c>
      <c r="G2" s="13" t="s">
        <v>80</v>
      </c>
      <c r="H2" s="13" t="s">
        <v>35</v>
      </c>
      <c r="I2" s="13" t="s">
        <v>19</v>
      </c>
      <c r="K2" s="53">
        <f ca="1">TODAY()</f>
        <v>45371</v>
      </c>
      <c r="L2" s="53"/>
      <c r="M2" s="53"/>
      <c r="N2" s="53"/>
      <c r="O2" s="53"/>
    </row>
    <row r="3" spans="1:15" x14ac:dyDescent="0.3">
      <c r="A3" s="2" t="s">
        <v>23</v>
      </c>
      <c r="B3" s="2" t="s">
        <v>73</v>
      </c>
      <c r="C3" s="2" t="s">
        <v>81</v>
      </c>
      <c r="D3" s="2" t="s">
        <v>82</v>
      </c>
      <c r="E3" s="6"/>
      <c r="F3" s="6" t="s">
        <v>59</v>
      </c>
      <c r="G3" s="6" t="s">
        <v>83</v>
      </c>
      <c r="H3" s="6" t="s">
        <v>27</v>
      </c>
      <c r="I3" s="6" t="s">
        <v>16</v>
      </c>
      <c r="K3" s="55" t="s">
        <v>64</v>
      </c>
      <c r="L3" s="55"/>
      <c r="M3" s="55"/>
      <c r="N3" s="55"/>
      <c r="O3" s="9">
        <f>COUNTA('Issues Summary'!A2:A7)</f>
        <v>6</v>
      </c>
    </row>
    <row r="4" spans="1:15" x14ac:dyDescent="0.3">
      <c r="A4" s="2" t="s">
        <v>26</v>
      </c>
      <c r="B4" s="2" t="s">
        <v>67</v>
      </c>
      <c r="C4" s="2" t="s">
        <v>81</v>
      </c>
      <c r="D4" s="2" t="s">
        <v>82</v>
      </c>
      <c r="E4" s="6"/>
      <c r="F4" s="13" t="s">
        <v>13</v>
      </c>
      <c r="G4" s="13" t="s">
        <v>28</v>
      </c>
      <c r="H4" s="13" t="s">
        <v>43</v>
      </c>
      <c r="I4" s="13" t="s">
        <v>84</v>
      </c>
      <c r="K4" s="52" t="s">
        <v>66</v>
      </c>
      <c r="L4" s="52"/>
      <c r="M4" s="52"/>
      <c r="N4" s="52"/>
      <c r="O4" s="10" t="e">
        <f ca="1">COUNTIF('Issues Summary'!#REF!,K2)</f>
        <v>#REF!</v>
      </c>
    </row>
    <row r="5" spans="1:15" x14ac:dyDescent="0.3">
      <c r="A5" s="2" t="s">
        <v>85</v>
      </c>
      <c r="B5" s="2" t="s">
        <v>63</v>
      </c>
      <c r="C5" s="2" t="s">
        <v>86</v>
      </c>
      <c r="D5" s="2" t="s">
        <v>87</v>
      </c>
      <c r="E5" s="6"/>
      <c r="F5" s="13" t="s">
        <v>88</v>
      </c>
      <c r="G5" s="13" t="s">
        <v>0</v>
      </c>
      <c r="H5" s="6" t="s">
        <v>89</v>
      </c>
      <c r="I5" s="13" t="s">
        <v>90</v>
      </c>
      <c r="K5" s="54" t="s">
        <v>68</v>
      </c>
      <c r="L5" s="54"/>
      <c r="M5" s="54"/>
      <c r="N5" s="54"/>
      <c r="O5" s="11" t="e">
        <f>COUNTIF('Issues Summary'!#REF!,"Returned")</f>
        <v>#REF!</v>
      </c>
    </row>
    <row r="6" spans="1:15" x14ac:dyDescent="0.3">
      <c r="A6" s="2" t="s">
        <v>30</v>
      </c>
      <c r="B6" s="2" t="s">
        <v>65</v>
      </c>
      <c r="C6" s="2" t="s">
        <v>77</v>
      </c>
      <c r="D6" s="2" t="s">
        <v>91</v>
      </c>
      <c r="E6" s="6"/>
      <c r="F6" s="13" t="s">
        <v>92</v>
      </c>
      <c r="G6" s="13" t="s">
        <v>52</v>
      </c>
      <c r="H6" s="13" t="s">
        <v>18</v>
      </c>
      <c r="I6" s="13" t="s">
        <v>93</v>
      </c>
      <c r="K6" s="52" t="s">
        <v>69</v>
      </c>
      <c r="L6" s="52"/>
      <c r="M6" s="52"/>
      <c r="N6" s="52"/>
      <c r="O6" s="10" t="e">
        <f ca="1">COUNTIF('Issues Summary'!#REF!,'Formula Data'!K2)</f>
        <v>#REF!</v>
      </c>
    </row>
    <row r="7" spans="1:15" x14ac:dyDescent="0.3">
      <c r="A7" s="2" t="s">
        <v>94</v>
      </c>
      <c r="B7" s="2" t="s">
        <v>73</v>
      </c>
      <c r="C7" s="2" t="s">
        <v>86</v>
      </c>
      <c r="D7" s="2" t="s">
        <v>95</v>
      </c>
      <c r="E7" s="6"/>
      <c r="F7" s="13" t="s">
        <v>96</v>
      </c>
      <c r="G7" s="13" t="s">
        <v>97</v>
      </c>
      <c r="H7" s="13" t="s">
        <v>42</v>
      </c>
      <c r="I7" s="13" t="s">
        <v>21</v>
      </c>
      <c r="K7" s="54" t="s">
        <v>71</v>
      </c>
      <c r="L7" s="54"/>
      <c r="M7" s="54"/>
      <c r="N7" s="54"/>
      <c r="O7" s="11">
        <f>COUNTA('Issues Summary'!#REF!)</f>
        <v>1</v>
      </c>
    </row>
    <row r="8" spans="1:15" ht="17.25" customHeight="1" x14ac:dyDescent="0.3">
      <c r="A8" s="2" t="s">
        <v>98</v>
      </c>
      <c r="B8" s="2" t="s">
        <v>73</v>
      </c>
      <c r="C8" s="2" t="s">
        <v>74</v>
      </c>
      <c r="D8" s="2" t="s">
        <v>75</v>
      </c>
      <c r="E8" s="6"/>
      <c r="F8" s="13"/>
      <c r="G8" s="13" t="s">
        <v>99</v>
      </c>
      <c r="H8" s="13" t="s">
        <v>100</v>
      </c>
      <c r="I8" s="13" t="s">
        <v>101</v>
      </c>
      <c r="K8" s="51" t="s">
        <v>72</v>
      </c>
      <c r="L8" s="51"/>
      <c r="M8" s="51"/>
      <c r="N8" s="51"/>
      <c r="O8" s="13" t="e">
        <f>O3-O5</f>
        <v>#REF!</v>
      </c>
    </row>
    <row r="9" spans="1:15" x14ac:dyDescent="0.3">
      <c r="A9" s="2" t="s">
        <v>102</v>
      </c>
      <c r="B9" s="2" t="s">
        <v>65</v>
      </c>
      <c r="C9" s="2" t="s">
        <v>74</v>
      </c>
      <c r="D9" s="2" t="s">
        <v>75</v>
      </c>
      <c r="E9" s="6"/>
      <c r="F9" s="13"/>
      <c r="G9" s="13" t="s">
        <v>103</v>
      </c>
      <c r="H9" s="13" t="s">
        <v>15</v>
      </c>
      <c r="I9" s="13" t="s">
        <v>104</v>
      </c>
      <c r="K9" s="13"/>
      <c r="L9" s="13"/>
      <c r="M9" s="13"/>
      <c r="N9" s="13"/>
      <c r="O9" s="13"/>
    </row>
    <row r="10" spans="1:15" x14ac:dyDescent="0.3">
      <c r="A10" s="2" t="s">
        <v>105</v>
      </c>
      <c r="B10" s="2" t="s">
        <v>73</v>
      </c>
      <c r="C10" s="2" t="s">
        <v>81</v>
      </c>
      <c r="D10" s="2" t="s">
        <v>82</v>
      </c>
      <c r="E10" s="6"/>
      <c r="F10" s="13"/>
      <c r="G10" s="13" t="s">
        <v>106</v>
      </c>
      <c r="H10" s="13"/>
      <c r="I10" s="13" t="s">
        <v>32</v>
      </c>
      <c r="K10" s="1" t="s">
        <v>67</v>
      </c>
      <c r="L10" s="12" t="e">
        <f>COUNTIFS('Issues Summary'!#REF!,"Lori B",'Issues Summary'!#REF!,"Received")</f>
        <v>#REF!</v>
      </c>
      <c r="M10" s="5"/>
    </row>
    <row r="11" spans="1:15" x14ac:dyDescent="0.3">
      <c r="A11" s="2" t="s">
        <v>107</v>
      </c>
      <c r="B11" s="2" t="s">
        <v>63</v>
      </c>
      <c r="C11" s="2" t="s">
        <v>77</v>
      </c>
      <c r="D11" s="2" t="s">
        <v>91</v>
      </c>
      <c r="E11" s="6"/>
      <c r="F11" s="13"/>
      <c r="G11" s="13" t="s">
        <v>37</v>
      </c>
      <c r="H11" s="13"/>
      <c r="I11" s="13" t="s">
        <v>56</v>
      </c>
      <c r="K11" s="5" t="s">
        <v>73</v>
      </c>
      <c r="L11" s="12" t="e">
        <f>COUNTIFS('Issues Summary'!#REF!,"Allison S",'Issues Summary'!#REF!,"Received")</f>
        <v>#REF!</v>
      </c>
      <c r="M11" s="5"/>
    </row>
    <row r="12" spans="1:15" x14ac:dyDescent="0.3">
      <c r="A12" s="2" t="s">
        <v>108</v>
      </c>
      <c r="B12" s="2" t="s">
        <v>63</v>
      </c>
      <c r="C12" s="2" t="s">
        <v>77</v>
      </c>
      <c r="D12" s="2" t="s">
        <v>91</v>
      </c>
      <c r="E12" s="6"/>
      <c r="F12" s="13"/>
      <c r="G12" s="13" t="s">
        <v>109</v>
      </c>
      <c r="H12" s="13"/>
      <c r="I12" s="13"/>
      <c r="K12" s="1" t="s">
        <v>63</v>
      </c>
      <c r="L12" s="12" t="e">
        <f>COUNTIFS('Issues Summary'!#REF!,"Laura D",'Issues Summary'!#REF!,"Received")</f>
        <v>#REF!</v>
      </c>
      <c r="M12" s="5"/>
    </row>
    <row r="13" spans="1:15" x14ac:dyDescent="0.3">
      <c r="A13" s="2" t="s">
        <v>31</v>
      </c>
      <c r="B13" s="2" t="s">
        <v>67</v>
      </c>
      <c r="C13" s="2" t="s">
        <v>74</v>
      </c>
      <c r="D13" s="2" t="s">
        <v>75</v>
      </c>
      <c r="E13" s="6"/>
      <c r="F13" s="13"/>
      <c r="G13" s="13" t="s">
        <v>41</v>
      </c>
      <c r="H13" s="13"/>
      <c r="I13" s="13"/>
      <c r="K13" s="5" t="s">
        <v>65</v>
      </c>
      <c r="L13" s="12" t="e">
        <f>COUNTIFS('Issues Summary'!#REF!,"Laura J",'Issues Summary'!#REF!,"Received")</f>
        <v>#REF!</v>
      </c>
      <c r="M13" s="5"/>
    </row>
    <row r="14" spans="1:15" x14ac:dyDescent="0.3">
      <c r="A14" s="2" t="s">
        <v>110</v>
      </c>
      <c r="B14" s="2" t="s">
        <v>63</v>
      </c>
      <c r="C14" s="2" t="s">
        <v>74</v>
      </c>
      <c r="D14" s="2" t="s">
        <v>75</v>
      </c>
      <c r="E14" s="6"/>
      <c r="F14" s="13"/>
      <c r="G14" s="13" t="s">
        <v>111</v>
      </c>
      <c r="H14" s="13"/>
      <c r="I14" s="13"/>
      <c r="K14" s="5" t="s">
        <v>70</v>
      </c>
      <c r="L14" s="12" t="e">
        <f>COUNTIFS('Issues Summary'!#REF!,"Lauren P",'Issues Summary'!#REF!,"Received")</f>
        <v>#REF!</v>
      </c>
      <c r="M14" s="5"/>
      <c r="N14" s="5"/>
      <c r="O14" s="5"/>
    </row>
    <row r="15" spans="1:15" x14ac:dyDescent="0.3">
      <c r="A15" s="2" t="s">
        <v>112</v>
      </c>
      <c r="B15" s="2" t="s">
        <v>70</v>
      </c>
      <c r="C15" s="2" t="s">
        <v>81</v>
      </c>
      <c r="D15" s="2" t="s">
        <v>113</v>
      </c>
      <c r="E15" s="6"/>
      <c r="F15" s="13"/>
      <c r="G15" s="13" t="s">
        <v>114</v>
      </c>
      <c r="H15" s="13"/>
      <c r="I15" s="13"/>
      <c r="K15" s="5"/>
      <c r="L15" s="12"/>
      <c r="M15" s="5"/>
      <c r="N15" s="5"/>
      <c r="O15" s="5"/>
    </row>
    <row r="16" spans="1:15" x14ac:dyDescent="0.3">
      <c r="A16" s="2" t="s">
        <v>33</v>
      </c>
      <c r="B16" s="2" t="s">
        <v>65</v>
      </c>
      <c r="C16" s="2" t="s">
        <v>115</v>
      </c>
      <c r="D16" s="2" t="s">
        <v>116</v>
      </c>
      <c r="E16" s="6"/>
      <c r="F16" s="13"/>
      <c r="G16" s="13" t="s">
        <v>117</v>
      </c>
      <c r="H16" s="13"/>
      <c r="I16" s="13"/>
      <c r="K16" s="5"/>
      <c r="L16" s="5" t="e">
        <f>SUM(L10:L15)</f>
        <v>#REF!</v>
      </c>
      <c r="M16" s="5"/>
      <c r="N16" s="5"/>
      <c r="O16" s="5"/>
    </row>
    <row r="17" spans="1:15" x14ac:dyDescent="0.3">
      <c r="A17" s="2" t="s">
        <v>118</v>
      </c>
      <c r="B17" s="2" t="s">
        <v>70</v>
      </c>
      <c r="C17" s="2" t="s">
        <v>115</v>
      </c>
      <c r="D17" s="2" t="s">
        <v>116</v>
      </c>
      <c r="E17" s="6"/>
      <c r="F17" s="13"/>
      <c r="G17" s="13" t="s">
        <v>20</v>
      </c>
      <c r="H17" s="13"/>
      <c r="I17" s="13"/>
      <c r="K17" s="5"/>
      <c r="L17" s="5"/>
      <c r="M17" s="5"/>
      <c r="N17" s="5"/>
      <c r="O17" s="5"/>
    </row>
    <row r="18" spans="1:15" x14ac:dyDescent="0.3">
      <c r="A18" s="2" t="s">
        <v>34</v>
      </c>
      <c r="B18" s="2" t="s">
        <v>63</v>
      </c>
      <c r="C18" s="2" t="s">
        <v>81</v>
      </c>
      <c r="D18" s="2" t="s">
        <v>82</v>
      </c>
      <c r="E18" s="6"/>
      <c r="F18" s="13"/>
      <c r="G18" s="13" t="s">
        <v>14</v>
      </c>
      <c r="H18" s="13"/>
      <c r="I18" s="13"/>
      <c r="K18" s="5"/>
      <c r="L18" s="5"/>
      <c r="M18" s="5"/>
      <c r="N18" s="5"/>
      <c r="O18" s="5"/>
    </row>
    <row r="19" spans="1:15" x14ac:dyDescent="0.3">
      <c r="A19" s="2" t="s">
        <v>36</v>
      </c>
      <c r="B19" s="2" t="s">
        <v>70</v>
      </c>
      <c r="C19" s="2" t="s">
        <v>77</v>
      </c>
      <c r="D19" s="2" t="s">
        <v>91</v>
      </c>
      <c r="E19" s="6"/>
      <c r="F19" s="6"/>
      <c r="G19" s="13" t="s">
        <v>25</v>
      </c>
      <c r="H19" s="6"/>
      <c r="I19" s="6"/>
      <c r="K19" s="7"/>
    </row>
    <row r="20" spans="1:15" x14ac:dyDescent="0.3">
      <c r="A20" s="2" t="s">
        <v>119</v>
      </c>
      <c r="B20" s="2" t="s">
        <v>65</v>
      </c>
      <c r="C20" s="2" t="s">
        <v>120</v>
      </c>
      <c r="D20" s="2" t="s">
        <v>45</v>
      </c>
      <c r="E20" s="6"/>
      <c r="F20" s="6"/>
      <c r="G20" s="13" t="s">
        <v>121</v>
      </c>
      <c r="H20" s="6"/>
      <c r="I20" s="6"/>
    </row>
    <row r="21" spans="1:15" x14ac:dyDescent="0.3">
      <c r="A21" s="2" t="s">
        <v>122</v>
      </c>
      <c r="B21" s="2" t="s">
        <v>67</v>
      </c>
      <c r="C21" s="2" t="s">
        <v>115</v>
      </c>
      <c r="D21" s="2" t="s">
        <v>116</v>
      </c>
      <c r="E21" s="6"/>
      <c r="F21" s="6"/>
      <c r="G21" s="6"/>
      <c r="H21" s="6"/>
      <c r="I21" s="6"/>
    </row>
    <row r="22" spans="1:15" x14ac:dyDescent="0.3">
      <c r="A22" s="2" t="s">
        <v>123</v>
      </c>
      <c r="B22" s="2" t="s">
        <v>73</v>
      </c>
      <c r="C22" s="2" t="s">
        <v>81</v>
      </c>
      <c r="D22" s="2" t="s">
        <v>82</v>
      </c>
      <c r="E22" s="6"/>
      <c r="F22" s="6"/>
      <c r="G22" s="6"/>
      <c r="H22" s="6"/>
      <c r="I22" s="6"/>
    </row>
    <row r="23" spans="1:15" x14ac:dyDescent="0.3">
      <c r="A23" s="3" t="s">
        <v>124</v>
      </c>
      <c r="B23" s="3" t="s">
        <v>73</v>
      </c>
      <c r="C23" s="3" t="s">
        <v>115</v>
      </c>
      <c r="D23" s="3" t="s">
        <v>116</v>
      </c>
      <c r="E23" s="6"/>
      <c r="F23" s="6"/>
      <c r="G23" s="6"/>
      <c r="H23" s="6"/>
      <c r="I23" s="6"/>
    </row>
    <row r="24" spans="1:15" x14ac:dyDescent="0.3">
      <c r="A24" s="2" t="s">
        <v>125</v>
      </c>
      <c r="B24" s="2" t="s">
        <v>67</v>
      </c>
      <c r="C24" s="2" t="s">
        <v>115</v>
      </c>
      <c r="D24" s="2" t="s">
        <v>116</v>
      </c>
      <c r="E24" s="6"/>
      <c r="F24" s="6"/>
      <c r="G24" s="6"/>
      <c r="H24" s="6"/>
      <c r="I24" s="6"/>
    </row>
    <row r="25" spans="1:15" x14ac:dyDescent="0.3">
      <c r="A25" s="2" t="s">
        <v>126</v>
      </c>
      <c r="B25" s="2" t="s">
        <v>67</v>
      </c>
      <c r="C25" s="2" t="s">
        <v>115</v>
      </c>
      <c r="D25" s="2" t="s">
        <v>116</v>
      </c>
      <c r="E25" s="6"/>
      <c r="F25" s="6"/>
      <c r="G25" s="6"/>
      <c r="H25" s="6"/>
      <c r="I25" s="6"/>
    </row>
    <row r="26" spans="1:15" x14ac:dyDescent="0.3">
      <c r="A26" s="2" t="s">
        <v>127</v>
      </c>
      <c r="B26" s="2" t="s">
        <v>63</v>
      </c>
      <c r="C26" s="2" t="s">
        <v>120</v>
      </c>
      <c r="D26" s="2" t="s">
        <v>45</v>
      </c>
      <c r="E26" s="6"/>
      <c r="F26" s="6"/>
      <c r="G26" s="6"/>
      <c r="H26" s="6"/>
      <c r="I26" s="6"/>
    </row>
    <row r="27" spans="1:15" x14ac:dyDescent="0.3">
      <c r="A27" s="2" t="s">
        <v>128</v>
      </c>
      <c r="B27" s="2" t="s">
        <v>63</v>
      </c>
      <c r="C27" s="2" t="s">
        <v>86</v>
      </c>
      <c r="D27" s="2" t="s">
        <v>45</v>
      </c>
      <c r="E27" s="6"/>
      <c r="F27" s="6"/>
      <c r="G27" s="13"/>
      <c r="H27" s="6"/>
      <c r="I27" s="6"/>
    </row>
    <row r="28" spans="1:15" x14ac:dyDescent="0.3">
      <c r="A28" s="2" t="s">
        <v>129</v>
      </c>
      <c r="B28" s="2" t="s">
        <v>70</v>
      </c>
      <c r="C28" s="2" t="s">
        <v>81</v>
      </c>
      <c r="D28" s="2" t="s">
        <v>82</v>
      </c>
      <c r="E28" s="6"/>
      <c r="F28" s="6"/>
      <c r="G28" s="13"/>
      <c r="H28" s="6"/>
      <c r="I28" s="6"/>
    </row>
    <row r="29" spans="1:15" x14ac:dyDescent="0.3">
      <c r="A29" s="2" t="s">
        <v>130</v>
      </c>
      <c r="B29" s="2" t="s">
        <v>70</v>
      </c>
      <c r="C29" s="2" t="s">
        <v>77</v>
      </c>
      <c r="D29" s="2" t="s">
        <v>91</v>
      </c>
      <c r="E29" s="6"/>
      <c r="F29" s="6"/>
      <c r="G29" s="13"/>
      <c r="H29" s="6"/>
      <c r="I29" s="6"/>
    </row>
    <row r="30" spans="1:15" x14ac:dyDescent="0.3">
      <c r="A30" s="2" t="s">
        <v>131</v>
      </c>
      <c r="B30" s="2" t="s">
        <v>65</v>
      </c>
      <c r="C30" s="2" t="s">
        <v>86</v>
      </c>
      <c r="D30" s="2" t="s">
        <v>95</v>
      </c>
      <c r="E30" s="6"/>
      <c r="F30" s="6"/>
      <c r="G30" s="13"/>
      <c r="H30" s="6"/>
      <c r="I30" s="6"/>
    </row>
    <row r="31" spans="1:15" x14ac:dyDescent="0.3">
      <c r="A31" s="2" t="s">
        <v>132</v>
      </c>
      <c r="B31" s="2" t="s">
        <v>65</v>
      </c>
      <c r="C31" s="2" t="s">
        <v>74</v>
      </c>
      <c r="D31" s="2" t="s">
        <v>75</v>
      </c>
      <c r="E31" s="6"/>
      <c r="F31" s="6"/>
      <c r="G31" s="13"/>
      <c r="H31" s="6"/>
      <c r="I31" s="6"/>
    </row>
    <row r="32" spans="1:15" x14ac:dyDescent="0.3">
      <c r="A32" s="2" t="s">
        <v>22</v>
      </c>
      <c r="B32" s="2" t="s">
        <v>67</v>
      </c>
      <c r="C32" s="2" t="s">
        <v>120</v>
      </c>
      <c r="D32" s="2" t="s">
        <v>45</v>
      </c>
      <c r="E32" s="6"/>
      <c r="F32" s="6"/>
      <c r="G32" s="13"/>
      <c r="H32" s="6"/>
      <c r="I32" s="6"/>
    </row>
    <row r="33" spans="1:9" x14ac:dyDescent="0.3">
      <c r="A33" s="2" t="s">
        <v>133</v>
      </c>
      <c r="B33" s="2" t="s">
        <v>67</v>
      </c>
      <c r="C33" s="2" t="s">
        <v>115</v>
      </c>
      <c r="D33" s="2" t="s">
        <v>116</v>
      </c>
      <c r="E33" s="6"/>
      <c r="F33" s="6"/>
      <c r="G33" s="13"/>
      <c r="H33" s="6"/>
      <c r="I33" s="6"/>
    </row>
    <row r="34" spans="1:9" x14ac:dyDescent="0.3">
      <c r="A34" s="2" t="s">
        <v>134</v>
      </c>
      <c r="B34" s="2" t="s">
        <v>63</v>
      </c>
      <c r="C34" s="2" t="s">
        <v>86</v>
      </c>
      <c r="D34" s="2" t="s">
        <v>95</v>
      </c>
      <c r="E34" s="6"/>
      <c r="F34" s="6"/>
      <c r="G34" s="13"/>
      <c r="H34" s="6"/>
      <c r="I34" s="6"/>
    </row>
    <row r="35" spans="1:9" x14ac:dyDescent="0.3">
      <c r="A35" s="2" t="s">
        <v>135</v>
      </c>
      <c r="B35" s="2" t="s">
        <v>73</v>
      </c>
      <c r="C35" s="2" t="s">
        <v>120</v>
      </c>
      <c r="D35" s="2" t="s">
        <v>45</v>
      </c>
      <c r="E35" s="6"/>
      <c r="F35" s="6"/>
      <c r="G35" s="13"/>
      <c r="H35" s="6"/>
      <c r="I35" s="6"/>
    </row>
    <row r="36" spans="1:9" x14ac:dyDescent="0.3">
      <c r="A36" s="2" t="s">
        <v>136</v>
      </c>
      <c r="B36" s="2" t="s">
        <v>65</v>
      </c>
      <c r="C36" s="2" t="s">
        <v>74</v>
      </c>
      <c r="D36" s="2" t="s">
        <v>75</v>
      </c>
      <c r="E36" s="6"/>
      <c r="F36" s="6"/>
      <c r="G36" s="13"/>
      <c r="H36" s="6"/>
      <c r="I36" s="6"/>
    </row>
    <row r="37" spans="1:9" x14ac:dyDescent="0.3">
      <c r="A37" s="2" t="s">
        <v>137</v>
      </c>
      <c r="B37" s="2" t="s">
        <v>73</v>
      </c>
      <c r="C37" s="2" t="s">
        <v>115</v>
      </c>
      <c r="D37" s="2" t="s">
        <v>116</v>
      </c>
      <c r="E37" s="6"/>
      <c r="F37" s="6"/>
      <c r="G37" s="13"/>
      <c r="H37" s="6"/>
      <c r="I37" s="6"/>
    </row>
    <row r="38" spans="1:9" x14ac:dyDescent="0.3">
      <c r="A38" s="2" t="s">
        <v>138</v>
      </c>
      <c r="B38" s="2" t="s">
        <v>70</v>
      </c>
      <c r="C38" s="2" t="s">
        <v>81</v>
      </c>
      <c r="D38" s="2" t="s">
        <v>82</v>
      </c>
      <c r="E38" s="6"/>
      <c r="F38" s="6"/>
      <c r="G38" s="13"/>
      <c r="H38" s="6"/>
      <c r="I38" s="6"/>
    </row>
    <row r="39" spans="1:9" x14ac:dyDescent="0.3">
      <c r="A39" s="3" t="s">
        <v>139</v>
      </c>
      <c r="B39" s="3" t="s">
        <v>65</v>
      </c>
      <c r="C39" s="3" t="s">
        <v>81</v>
      </c>
      <c r="D39" s="3" t="s">
        <v>82</v>
      </c>
      <c r="E39" s="6"/>
      <c r="F39" s="6"/>
      <c r="G39" s="13"/>
      <c r="H39" s="6"/>
      <c r="I39" s="6"/>
    </row>
    <row r="40" spans="1:9" x14ac:dyDescent="0.3">
      <c r="A40" s="2" t="s">
        <v>140</v>
      </c>
      <c r="B40" s="2" t="s">
        <v>63</v>
      </c>
      <c r="C40" s="2" t="s">
        <v>86</v>
      </c>
      <c r="D40" s="2" t="s">
        <v>87</v>
      </c>
      <c r="E40" s="6"/>
      <c r="F40" s="6"/>
      <c r="G40" s="6"/>
      <c r="H40" s="6"/>
      <c r="I40" s="6"/>
    </row>
    <row r="41" spans="1:9" x14ac:dyDescent="0.3">
      <c r="A41" s="2" t="s">
        <v>39</v>
      </c>
      <c r="B41" s="2" t="s">
        <v>67</v>
      </c>
      <c r="C41" s="2" t="s">
        <v>86</v>
      </c>
      <c r="D41" s="2" t="s">
        <v>95</v>
      </c>
      <c r="E41" s="6"/>
      <c r="F41" s="6"/>
      <c r="G41" s="6"/>
      <c r="H41" s="6"/>
      <c r="I41" s="6"/>
    </row>
    <row r="42" spans="1:9" x14ac:dyDescent="0.3">
      <c r="A42" s="2" t="s">
        <v>141</v>
      </c>
      <c r="B42" s="2" t="s">
        <v>73</v>
      </c>
      <c r="C42" s="2" t="s">
        <v>115</v>
      </c>
      <c r="D42" s="2" t="s">
        <v>116</v>
      </c>
      <c r="E42" s="6"/>
      <c r="F42" s="6"/>
      <c r="G42" s="6"/>
      <c r="H42" s="6"/>
      <c r="I42" s="6"/>
    </row>
    <row r="43" spans="1:9" x14ac:dyDescent="0.3">
      <c r="A43" s="2" t="s">
        <v>142</v>
      </c>
      <c r="B43" s="2" t="s">
        <v>65</v>
      </c>
      <c r="C43" s="2" t="s">
        <v>81</v>
      </c>
      <c r="D43" s="2" t="s">
        <v>82</v>
      </c>
      <c r="E43" s="6"/>
      <c r="F43" s="6"/>
      <c r="G43" s="6"/>
      <c r="H43" s="6"/>
      <c r="I43" s="6"/>
    </row>
    <row r="44" spans="1:9" x14ac:dyDescent="0.3">
      <c r="A44" s="2" t="s">
        <v>143</v>
      </c>
      <c r="B44" s="2" t="s">
        <v>63</v>
      </c>
      <c r="C44" s="2" t="s">
        <v>86</v>
      </c>
      <c r="D44" s="2" t="s">
        <v>87</v>
      </c>
      <c r="E44" s="6"/>
      <c r="F44" s="6"/>
      <c r="G44" s="6"/>
      <c r="H44" s="6"/>
      <c r="I44" s="6"/>
    </row>
    <row r="45" spans="1:9" x14ac:dyDescent="0.3">
      <c r="A45" s="2" t="s">
        <v>144</v>
      </c>
      <c r="B45" s="2" t="s">
        <v>63</v>
      </c>
      <c r="C45" s="2" t="s">
        <v>115</v>
      </c>
      <c r="D45" s="2" t="s">
        <v>116</v>
      </c>
      <c r="E45" s="6"/>
      <c r="F45" s="6"/>
      <c r="G45" s="6"/>
      <c r="H45" s="6"/>
      <c r="I45" s="6"/>
    </row>
    <row r="46" spans="1:9" x14ac:dyDescent="0.3">
      <c r="A46" s="2" t="s">
        <v>145</v>
      </c>
      <c r="B46" s="2" t="s">
        <v>65</v>
      </c>
      <c r="C46" s="2" t="s">
        <v>77</v>
      </c>
      <c r="D46" s="2" t="s">
        <v>91</v>
      </c>
      <c r="E46" s="6"/>
      <c r="F46" s="6"/>
      <c r="G46" s="6"/>
      <c r="H46" s="6"/>
      <c r="I46" s="6"/>
    </row>
    <row r="47" spans="1:9" x14ac:dyDescent="0.3">
      <c r="A47" s="2" t="s">
        <v>40</v>
      </c>
      <c r="B47" s="2" t="s">
        <v>70</v>
      </c>
      <c r="C47" s="2" t="s">
        <v>81</v>
      </c>
      <c r="D47" s="2" t="s">
        <v>82</v>
      </c>
      <c r="E47" s="6"/>
      <c r="F47" s="6"/>
      <c r="G47" s="6"/>
      <c r="H47" s="6"/>
      <c r="I47" s="6"/>
    </row>
    <row r="48" spans="1:9" x14ac:dyDescent="0.3">
      <c r="A48" s="2" t="s">
        <v>44</v>
      </c>
      <c r="B48" s="2" t="s">
        <v>63</v>
      </c>
      <c r="C48" s="2" t="s">
        <v>120</v>
      </c>
      <c r="D48" s="2" t="s">
        <v>45</v>
      </c>
      <c r="E48" s="6"/>
      <c r="F48" s="6"/>
      <c r="G48" s="6"/>
      <c r="H48" s="6"/>
      <c r="I48" s="6"/>
    </row>
    <row r="49" spans="1:9" x14ac:dyDescent="0.3">
      <c r="A49" s="2" t="s">
        <v>146</v>
      </c>
      <c r="B49" s="2" t="s">
        <v>63</v>
      </c>
      <c r="C49" s="2" t="s">
        <v>115</v>
      </c>
      <c r="D49" s="2" t="s">
        <v>116</v>
      </c>
      <c r="E49" s="6"/>
      <c r="F49" s="6"/>
      <c r="G49" s="6"/>
      <c r="H49" s="6"/>
      <c r="I49" s="6"/>
    </row>
    <row r="50" spans="1:9" x14ac:dyDescent="0.3">
      <c r="A50" s="2" t="s">
        <v>46</v>
      </c>
      <c r="B50" s="2" t="s">
        <v>65</v>
      </c>
      <c r="C50" s="2" t="s">
        <v>81</v>
      </c>
      <c r="D50" s="2" t="s">
        <v>113</v>
      </c>
      <c r="E50" s="6"/>
      <c r="F50" s="6"/>
      <c r="G50" s="6"/>
      <c r="H50" s="6"/>
      <c r="I50" s="6"/>
    </row>
    <row r="51" spans="1:9" x14ac:dyDescent="0.3">
      <c r="A51" s="2" t="s">
        <v>147</v>
      </c>
      <c r="B51" s="2" t="s">
        <v>70</v>
      </c>
      <c r="C51" s="2" t="s">
        <v>115</v>
      </c>
      <c r="D51" s="2" t="s">
        <v>116</v>
      </c>
      <c r="E51" s="6"/>
      <c r="F51" s="6"/>
      <c r="G51" s="6"/>
      <c r="H51" s="6"/>
      <c r="I51" s="6"/>
    </row>
    <row r="52" spans="1:9" x14ac:dyDescent="0.3">
      <c r="A52" s="3" t="s">
        <v>148</v>
      </c>
      <c r="B52" s="2" t="s">
        <v>67</v>
      </c>
      <c r="C52" s="3" t="s">
        <v>81</v>
      </c>
      <c r="D52" s="3" t="s">
        <v>82</v>
      </c>
      <c r="E52" s="6"/>
      <c r="F52" s="6"/>
      <c r="G52" s="6"/>
      <c r="H52" s="6"/>
      <c r="I52" s="6"/>
    </row>
    <row r="53" spans="1:9" x14ac:dyDescent="0.3">
      <c r="A53" s="2" t="s">
        <v>149</v>
      </c>
      <c r="B53" s="2" t="s">
        <v>73</v>
      </c>
      <c r="C53" s="2" t="s">
        <v>86</v>
      </c>
      <c r="D53" s="2" t="s">
        <v>87</v>
      </c>
      <c r="E53" s="6"/>
      <c r="F53" s="6"/>
      <c r="G53" s="6"/>
      <c r="H53" s="6"/>
      <c r="I53" s="6"/>
    </row>
    <row r="54" spans="1:9" x14ac:dyDescent="0.3">
      <c r="A54" s="2" t="s">
        <v>150</v>
      </c>
      <c r="B54" s="2" t="s">
        <v>65</v>
      </c>
      <c r="C54" s="2" t="s">
        <v>77</v>
      </c>
      <c r="D54" s="2" t="s">
        <v>91</v>
      </c>
      <c r="E54" s="6"/>
      <c r="F54" s="6"/>
      <c r="G54" s="6"/>
      <c r="H54" s="6"/>
      <c r="I54" s="6"/>
    </row>
    <row r="55" spans="1:9" x14ac:dyDescent="0.3">
      <c r="A55" s="2" t="s">
        <v>47</v>
      </c>
      <c r="B55" s="2" t="s">
        <v>65</v>
      </c>
      <c r="C55" s="2" t="s">
        <v>77</v>
      </c>
      <c r="D55" s="2" t="s">
        <v>91</v>
      </c>
      <c r="E55" s="6"/>
      <c r="F55" s="6"/>
      <c r="G55" s="6"/>
      <c r="H55" s="6"/>
      <c r="I55" s="6"/>
    </row>
    <row r="56" spans="1:9" x14ac:dyDescent="0.3">
      <c r="A56" s="2" t="s">
        <v>151</v>
      </c>
      <c r="B56" s="2" t="s">
        <v>73</v>
      </c>
      <c r="C56" s="2" t="s">
        <v>86</v>
      </c>
      <c r="D56" s="2" t="s">
        <v>95</v>
      </c>
      <c r="E56" s="6"/>
      <c r="F56" s="6"/>
      <c r="G56" s="6"/>
      <c r="H56" s="6"/>
      <c r="I56" s="6"/>
    </row>
    <row r="57" spans="1:9" x14ac:dyDescent="0.3">
      <c r="A57" s="2" t="s">
        <v>152</v>
      </c>
      <c r="B57" s="2" t="s">
        <v>65</v>
      </c>
      <c r="C57" s="2" t="s">
        <v>77</v>
      </c>
      <c r="D57" s="2" t="s">
        <v>91</v>
      </c>
      <c r="E57" s="6"/>
      <c r="F57" s="6"/>
      <c r="G57" s="6"/>
      <c r="H57" s="6"/>
      <c r="I57" s="6"/>
    </row>
    <row r="58" spans="1:9" x14ac:dyDescent="0.3">
      <c r="A58" s="2" t="s">
        <v>48</v>
      </c>
      <c r="B58" s="2" t="s">
        <v>67</v>
      </c>
      <c r="C58" s="2" t="s">
        <v>115</v>
      </c>
      <c r="D58" s="2" t="s">
        <v>116</v>
      </c>
      <c r="E58" s="6"/>
      <c r="F58" s="6"/>
      <c r="G58" s="6"/>
      <c r="H58" s="6"/>
      <c r="I58" s="6"/>
    </row>
    <row r="59" spans="1:9" x14ac:dyDescent="0.3">
      <c r="A59" s="2" t="s">
        <v>49</v>
      </c>
      <c r="B59" s="2" t="s">
        <v>65</v>
      </c>
      <c r="C59" s="2" t="s">
        <v>115</v>
      </c>
      <c r="D59" s="2" t="s">
        <v>116</v>
      </c>
      <c r="E59" s="6"/>
      <c r="F59" s="6"/>
      <c r="G59" s="6"/>
      <c r="H59" s="6"/>
      <c r="I59" s="6"/>
    </row>
    <row r="60" spans="1:9" x14ac:dyDescent="0.3">
      <c r="A60" s="2" t="s">
        <v>153</v>
      </c>
      <c r="B60" s="2" t="s">
        <v>63</v>
      </c>
      <c r="C60" s="2" t="s">
        <v>115</v>
      </c>
      <c r="D60" s="2" t="s">
        <v>154</v>
      </c>
      <c r="E60" s="6"/>
      <c r="F60" s="6"/>
      <c r="G60" s="6"/>
      <c r="H60" s="6"/>
      <c r="I60" s="6"/>
    </row>
    <row r="61" spans="1:9" x14ac:dyDescent="0.3">
      <c r="A61" s="2" t="s">
        <v>155</v>
      </c>
      <c r="B61" s="2" t="s">
        <v>65</v>
      </c>
      <c r="C61" s="2" t="s">
        <v>86</v>
      </c>
      <c r="D61" s="2" t="s">
        <v>95</v>
      </c>
      <c r="E61" s="6"/>
      <c r="F61" s="6"/>
      <c r="G61" s="6"/>
      <c r="H61" s="6"/>
      <c r="I61" s="6"/>
    </row>
    <row r="62" spans="1:9" x14ac:dyDescent="0.3">
      <c r="A62" s="2" t="s">
        <v>156</v>
      </c>
      <c r="B62" s="2" t="s">
        <v>73</v>
      </c>
      <c r="C62" s="2" t="s">
        <v>120</v>
      </c>
      <c r="D62" s="2" t="s">
        <v>45</v>
      </c>
      <c r="E62" s="6"/>
      <c r="F62" s="6"/>
      <c r="G62" s="6"/>
      <c r="H62" s="6"/>
      <c r="I62" s="6"/>
    </row>
    <row r="63" spans="1:9" x14ac:dyDescent="0.3">
      <c r="A63" s="2" t="s">
        <v>157</v>
      </c>
      <c r="B63" s="2" t="s">
        <v>65</v>
      </c>
      <c r="C63" s="2" t="s">
        <v>77</v>
      </c>
      <c r="D63" s="2" t="s">
        <v>158</v>
      </c>
      <c r="E63" s="6"/>
      <c r="F63" s="6"/>
      <c r="G63" s="6"/>
      <c r="H63" s="6"/>
      <c r="I63" s="6"/>
    </row>
    <row r="64" spans="1:9" x14ac:dyDescent="0.3">
      <c r="A64" s="2" t="s">
        <v>159</v>
      </c>
      <c r="B64" s="2" t="s">
        <v>63</v>
      </c>
      <c r="C64" s="2" t="s">
        <v>115</v>
      </c>
      <c r="D64" s="2" t="s">
        <v>116</v>
      </c>
      <c r="E64" s="6"/>
      <c r="F64" s="6"/>
      <c r="G64" s="6"/>
      <c r="H64" s="6"/>
      <c r="I64" s="6"/>
    </row>
    <row r="65" spans="1:9" x14ac:dyDescent="0.3">
      <c r="A65" s="2" t="s">
        <v>50</v>
      </c>
      <c r="B65" s="2" t="s">
        <v>73</v>
      </c>
      <c r="C65" s="2" t="s">
        <v>115</v>
      </c>
      <c r="D65" s="2" t="s">
        <v>116</v>
      </c>
      <c r="E65" s="6"/>
      <c r="F65" s="6"/>
      <c r="G65" s="6"/>
      <c r="H65" s="6"/>
      <c r="I65" s="6"/>
    </row>
    <row r="66" spans="1:9" x14ac:dyDescent="0.3">
      <c r="A66" s="3" t="s">
        <v>160</v>
      </c>
      <c r="B66" s="3" t="s">
        <v>73</v>
      </c>
      <c r="C66" s="3" t="s">
        <v>115</v>
      </c>
      <c r="D66" s="3" t="s">
        <v>116</v>
      </c>
      <c r="E66" s="6"/>
      <c r="F66" s="6"/>
      <c r="G66" s="6"/>
      <c r="H66" s="6"/>
      <c r="I66" s="6"/>
    </row>
    <row r="67" spans="1:9" x14ac:dyDescent="0.3">
      <c r="A67" s="3" t="s">
        <v>51</v>
      </c>
      <c r="B67" s="3" t="s">
        <v>67</v>
      </c>
      <c r="C67" s="3" t="s">
        <v>81</v>
      </c>
      <c r="D67" s="3" t="s">
        <v>82</v>
      </c>
      <c r="E67" s="6"/>
      <c r="F67" s="6"/>
      <c r="G67" s="6"/>
      <c r="H67" s="6"/>
      <c r="I67" s="6"/>
    </row>
    <row r="68" spans="1:9" x14ac:dyDescent="0.3">
      <c r="A68" s="2" t="s">
        <v>161</v>
      </c>
      <c r="B68" s="2" t="s">
        <v>67</v>
      </c>
      <c r="C68" s="2" t="s">
        <v>77</v>
      </c>
      <c r="D68" s="2" t="s">
        <v>91</v>
      </c>
      <c r="E68" s="6"/>
      <c r="F68" s="6"/>
      <c r="G68" s="6"/>
      <c r="H68" s="6"/>
      <c r="I68" s="6"/>
    </row>
    <row r="69" spans="1:9" x14ac:dyDescent="0.3">
      <c r="A69" s="2" t="s">
        <v>162</v>
      </c>
      <c r="B69" s="2" t="s">
        <v>65</v>
      </c>
      <c r="C69" s="2" t="s">
        <v>120</v>
      </c>
      <c r="D69" s="2" t="s">
        <v>45</v>
      </c>
      <c r="E69" s="6"/>
      <c r="F69" s="6"/>
      <c r="G69" s="6"/>
      <c r="H69" s="6"/>
      <c r="I69" s="6"/>
    </row>
    <row r="70" spans="1:9" x14ac:dyDescent="0.3">
      <c r="A70" s="2" t="s">
        <v>53</v>
      </c>
      <c r="B70" s="2" t="s">
        <v>63</v>
      </c>
      <c r="C70" s="2" t="s">
        <v>81</v>
      </c>
      <c r="D70" s="2" t="s">
        <v>82</v>
      </c>
      <c r="E70" s="6"/>
      <c r="F70" s="6"/>
      <c r="G70" s="6"/>
      <c r="H70" s="6"/>
      <c r="I70" s="6"/>
    </row>
    <row r="71" spans="1:9" x14ac:dyDescent="0.3">
      <c r="A71" s="2" t="s">
        <v>163</v>
      </c>
      <c r="B71" s="2" t="s">
        <v>67</v>
      </c>
      <c r="C71" s="2" t="s">
        <v>115</v>
      </c>
      <c r="D71" s="2" t="s">
        <v>116</v>
      </c>
      <c r="E71" s="6"/>
      <c r="F71" s="6"/>
      <c r="G71" s="6"/>
      <c r="H71" s="6"/>
      <c r="I71" s="6"/>
    </row>
    <row r="72" spans="1:9" x14ac:dyDescent="0.3">
      <c r="A72" s="2" t="s">
        <v>164</v>
      </c>
      <c r="B72" s="2" t="s">
        <v>70</v>
      </c>
      <c r="C72" s="2" t="s">
        <v>120</v>
      </c>
      <c r="D72" s="2" t="s">
        <v>45</v>
      </c>
      <c r="E72" s="6"/>
      <c r="F72" s="6"/>
      <c r="G72" s="6"/>
      <c r="H72" s="6"/>
      <c r="I72" s="6"/>
    </row>
    <row r="73" spans="1:9" x14ac:dyDescent="0.3">
      <c r="A73" s="2" t="s">
        <v>54</v>
      </c>
      <c r="B73" s="2" t="s">
        <v>63</v>
      </c>
      <c r="C73" s="2" t="s">
        <v>86</v>
      </c>
      <c r="D73" s="2" t="s">
        <v>87</v>
      </c>
      <c r="E73" s="6"/>
      <c r="F73" s="6"/>
      <c r="G73" s="6"/>
      <c r="H73" s="6"/>
      <c r="I73" s="6"/>
    </row>
    <row r="74" spans="1:9" x14ac:dyDescent="0.3">
      <c r="A74" s="2" t="s">
        <v>55</v>
      </c>
      <c r="B74" s="2" t="s">
        <v>63</v>
      </c>
      <c r="C74" s="2" t="s">
        <v>120</v>
      </c>
      <c r="D74" s="2" t="s">
        <v>45</v>
      </c>
      <c r="E74" s="6"/>
      <c r="F74" s="6"/>
      <c r="G74" s="6"/>
      <c r="H74" s="6"/>
      <c r="I74" s="6"/>
    </row>
    <row r="75" spans="1:9" x14ac:dyDescent="0.3">
      <c r="A75" s="2" t="s">
        <v>58</v>
      </c>
      <c r="B75" s="2" t="s">
        <v>73</v>
      </c>
      <c r="C75" s="2" t="s">
        <v>77</v>
      </c>
      <c r="D75" s="2" t="s">
        <v>91</v>
      </c>
      <c r="E75" s="6"/>
      <c r="F75" s="6"/>
      <c r="G75" s="6"/>
      <c r="H75" s="6"/>
      <c r="I75" s="6"/>
    </row>
    <row r="76" spans="1:9" x14ac:dyDescent="0.3">
      <c r="A76" s="2" t="s">
        <v>165</v>
      </c>
      <c r="B76" s="2" t="s">
        <v>73</v>
      </c>
      <c r="C76" s="2" t="s">
        <v>81</v>
      </c>
      <c r="D76" s="2" t="s">
        <v>82</v>
      </c>
      <c r="E76" s="6"/>
      <c r="F76" s="6"/>
      <c r="G76" s="6"/>
      <c r="H76" s="6"/>
      <c r="I76" s="6"/>
    </row>
    <row r="77" spans="1:9" x14ac:dyDescent="0.3">
      <c r="A77" s="2" t="s">
        <v>166</v>
      </c>
      <c r="B77" s="2" t="s">
        <v>67</v>
      </c>
      <c r="C77" s="2" t="s">
        <v>81</v>
      </c>
      <c r="D77" s="2" t="s">
        <v>82</v>
      </c>
      <c r="E77" s="6"/>
      <c r="F77" s="6"/>
      <c r="G77" s="6"/>
      <c r="H77" s="6"/>
      <c r="I77" s="6"/>
    </row>
    <row r="78" spans="1:9" x14ac:dyDescent="0.3">
      <c r="A78" s="2" t="s">
        <v>60</v>
      </c>
      <c r="B78" s="2" t="s">
        <v>73</v>
      </c>
      <c r="C78" s="2" t="s">
        <v>81</v>
      </c>
      <c r="D78" s="2" t="s">
        <v>113</v>
      </c>
      <c r="E78" s="6"/>
      <c r="F78" s="6"/>
      <c r="G78" s="6"/>
      <c r="H78" s="6"/>
      <c r="I78" s="6"/>
    </row>
    <row r="79" spans="1:9" x14ac:dyDescent="0.3">
      <c r="A79" s="2" t="s">
        <v>167</v>
      </c>
      <c r="B79" s="2" t="s">
        <v>73</v>
      </c>
      <c r="C79" s="2" t="s">
        <v>81</v>
      </c>
      <c r="D79" s="2" t="s">
        <v>82</v>
      </c>
      <c r="E79" s="6"/>
      <c r="F79" s="6"/>
      <c r="G79" s="6"/>
      <c r="H79" s="6"/>
      <c r="I79" s="6"/>
    </row>
    <row r="80" spans="1:9" x14ac:dyDescent="0.3">
      <c r="A80" s="2" t="s">
        <v>168</v>
      </c>
      <c r="B80" s="2" t="s">
        <v>63</v>
      </c>
      <c r="C80" s="2" t="s">
        <v>115</v>
      </c>
      <c r="D80" s="2" t="s">
        <v>116</v>
      </c>
      <c r="E80" s="6"/>
      <c r="F80" s="6"/>
      <c r="G80" s="6"/>
      <c r="H80" s="6"/>
      <c r="I80" s="6"/>
    </row>
    <row r="81" spans="1:9" x14ac:dyDescent="0.3">
      <c r="A81" s="2" t="s">
        <v>169</v>
      </c>
      <c r="B81" s="2" t="s">
        <v>65</v>
      </c>
      <c r="C81" s="2" t="s">
        <v>77</v>
      </c>
      <c r="D81" s="2" t="s">
        <v>158</v>
      </c>
      <c r="E81" s="6"/>
      <c r="F81" s="6"/>
      <c r="G81" s="6"/>
      <c r="H81" s="6"/>
      <c r="I81" s="6"/>
    </row>
    <row r="82" spans="1:9" x14ac:dyDescent="0.3">
      <c r="A82" s="2" t="s">
        <v>170</v>
      </c>
      <c r="B82" s="2" t="s">
        <v>63</v>
      </c>
      <c r="C82" s="2" t="s">
        <v>86</v>
      </c>
      <c r="D82" s="2" t="s">
        <v>87</v>
      </c>
      <c r="E82" s="6"/>
      <c r="F82" s="6"/>
      <c r="G82" s="6"/>
      <c r="H82" s="6"/>
      <c r="I82" s="6"/>
    </row>
    <row r="83" spans="1:9" x14ac:dyDescent="0.3">
      <c r="A83" s="2" t="s">
        <v>171</v>
      </c>
      <c r="B83" s="2" t="s">
        <v>70</v>
      </c>
      <c r="C83" s="2" t="s">
        <v>74</v>
      </c>
      <c r="D83" s="2" t="s">
        <v>75</v>
      </c>
      <c r="E83" s="6"/>
      <c r="F83" s="6"/>
      <c r="G83" s="6"/>
      <c r="H83" s="6"/>
      <c r="I83" s="6"/>
    </row>
    <row r="84" spans="1:9" x14ac:dyDescent="0.3">
      <c r="A84" s="2" t="s">
        <v>61</v>
      </c>
      <c r="B84" s="2" t="s">
        <v>70</v>
      </c>
      <c r="C84" s="2" t="s">
        <v>86</v>
      </c>
      <c r="D84" s="2" t="s">
        <v>172</v>
      </c>
      <c r="E84" s="6"/>
      <c r="F84" s="6"/>
      <c r="G84" s="6"/>
      <c r="H84" s="6"/>
      <c r="I84" s="6"/>
    </row>
    <row r="85" spans="1:9" x14ac:dyDescent="0.3">
      <c r="A85" s="3" t="s">
        <v>173</v>
      </c>
      <c r="B85" s="3" t="s">
        <v>67</v>
      </c>
      <c r="C85" s="3" t="s">
        <v>81</v>
      </c>
      <c r="D85" s="3" t="s">
        <v>82</v>
      </c>
      <c r="E85" s="6"/>
      <c r="F85" s="6"/>
      <c r="G85" s="6"/>
      <c r="H85" s="6"/>
      <c r="I85" s="6"/>
    </row>
    <row r="86" spans="1:9" x14ac:dyDescent="0.3">
      <c r="A86" s="2" t="s">
        <v>174</v>
      </c>
      <c r="B86" s="2" t="s">
        <v>67</v>
      </c>
      <c r="C86" s="2" t="s">
        <v>120</v>
      </c>
      <c r="D86" s="2" t="s">
        <v>45</v>
      </c>
      <c r="E86" s="6"/>
      <c r="F86" s="6"/>
      <c r="G86" s="6"/>
      <c r="H86" s="6"/>
      <c r="I86" s="6"/>
    </row>
    <row r="87" spans="1:9" x14ac:dyDescent="0.3">
      <c r="A87" s="2" t="s">
        <v>62</v>
      </c>
      <c r="B87" s="2" t="s">
        <v>73</v>
      </c>
      <c r="C87" s="2" t="s">
        <v>120</v>
      </c>
      <c r="D87" s="2" t="s">
        <v>45</v>
      </c>
      <c r="E87" s="6"/>
      <c r="F87" s="6"/>
      <c r="G87" s="6"/>
      <c r="H87" s="6"/>
      <c r="I87" s="6"/>
    </row>
    <row r="88" spans="1:9" x14ac:dyDescent="0.3">
      <c r="A88" s="2" t="s">
        <v>175</v>
      </c>
      <c r="B88" s="2" t="s">
        <v>67</v>
      </c>
      <c r="C88" s="2" t="s">
        <v>120</v>
      </c>
      <c r="D88" s="2" t="s">
        <v>45</v>
      </c>
      <c r="E88" s="6"/>
      <c r="F88" s="6"/>
      <c r="G88" s="6"/>
      <c r="H88" s="6"/>
      <c r="I88" s="6"/>
    </row>
    <row r="89" spans="1:9" x14ac:dyDescent="0.3">
      <c r="A89" s="2" t="s">
        <v>175</v>
      </c>
      <c r="B89" s="2" t="s">
        <v>67</v>
      </c>
      <c r="C89" s="2" t="s">
        <v>120</v>
      </c>
      <c r="D89" s="2" t="s">
        <v>45</v>
      </c>
      <c r="E89" s="6"/>
      <c r="F89" s="6"/>
      <c r="G89" s="6"/>
      <c r="H89" s="6"/>
      <c r="I89" s="6"/>
    </row>
  </sheetData>
  <mergeCells count="8">
    <mergeCell ref="K1:O1"/>
    <mergeCell ref="K8:N8"/>
    <mergeCell ref="K4:N4"/>
    <mergeCell ref="K2:O2"/>
    <mergeCell ref="K6:N6"/>
    <mergeCell ref="K7:N7"/>
    <mergeCell ref="K3:N3"/>
    <mergeCell ref="K5:N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506e398-17e0-4e7a-903c-980af0aa72cc">
      <UserInfo>
        <DisplayName>Pokela, Tyler</DisplayName>
        <AccountId>61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8B3E320C056C4BA851FBE0CF347516" ma:contentTypeVersion="5" ma:contentTypeDescription="Create a new document." ma:contentTypeScope="" ma:versionID="926243a637090fd951aa6ec8c1a738e9">
  <xsd:schema xmlns:xsd="http://www.w3.org/2001/XMLSchema" xmlns:xs="http://www.w3.org/2001/XMLSchema" xmlns:p="http://schemas.microsoft.com/office/2006/metadata/properties" xmlns:ns2="3c05fb25-1fa9-4277-9f29-8b53bba797e2" xmlns:ns3="5506e398-17e0-4e7a-903c-980af0aa72cc" targetNamespace="http://schemas.microsoft.com/office/2006/metadata/properties" ma:root="true" ma:fieldsID="9b44ee5a2ab1c434c1dc909e9b20b232" ns2:_="" ns3:_="">
    <xsd:import namespace="3c05fb25-1fa9-4277-9f29-8b53bba797e2"/>
    <xsd:import namespace="5506e398-17e0-4e7a-903c-980af0aa7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05fb25-1fa9-4277-9f29-8b53bba797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6e398-17e0-4e7a-903c-980af0aa72c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21B06B-BDA9-4308-ADE8-0F7A047BFC84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purl.org/dc/terms/"/>
    <ds:schemaRef ds:uri="3c05fb25-1fa9-4277-9f29-8b53bba797e2"/>
    <ds:schemaRef ds:uri="http://schemas.microsoft.com/office/infopath/2007/PartnerControls"/>
    <ds:schemaRef ds:uri="http://schemas.openxmlformats.org/package/2006/metadata/core-properties"/>
    <ds:schemaRef ds:uri="5506e398-17e0-4e7a-903c-980af0aa72c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E2207C4-FA57-4B07-9196-15AF16C65B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05fb25-1fa9-4277-9f29-8b53bba797e2"/>
    <ds:schemaRef ds:uri="5506e398-17e0-4e7a-903c-980af0aa72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372DD5-7356-4192-B125-47E9F4D6F2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Issues Summary</vt:lpstr>
      <vt:lpstr>Formula Data</vt:lpstr>
      <vt:lpstr>'Issues Summary'!Print_Area</vt:lpstr>
      <vt:lpstr>'Issues Summary'!Print_Titles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Ostrowski, Maggie</dc:creator>
  <cp:keywords/>
  <dc:description/>
  <cp:lastModifiedBy>OPRA</cp:lastModifiedBy>
  <cp:revision/>
  <dcterms:created xsi:type="dcterms:W3CDTF">2013-08-01T20:17:17Z</dcterms:created>
  <dcterms:modified xsi:type="dcterms:W3CDTF">2024-03-20T13:10:26Z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0x010100B68B3E320C056C4BA851FBE0CF347516</vt:lpwstr>
  </property>
</Properties>
</file>